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bdoindiallp1-my.sharepoint.com/personal/viraldoshi_bdo_in1/Documents/Desktop/Modella/Website/26 May 2023/"/>
    </mc:Choice>
  </mc:AlternateContent>
  <xr:revisionPtr revIDLastSave="205" documentId="8_{E9C6E596-C778-497F-A298-5D4853AE854E}" xr6:coauthVersionLast="47" xr6:coauthVersionMax="47" xr10:uidLastSave="{637F81B6-98C6-4D50-8FEF-780CB6D9FC5A}"/>
  <bookViews>
    <workbookView xWindow="-120" yWindow="-120" windowWidth="20730" windowHeight="11160" xr2:uid="{659E88BF-5F66-4179-9891-3F77448BDEB6}"/>
  </bookViews>
  <sheets>
    <sheet name="Main Summary" sheetId="1" r:id="rId1"/>
    <sheet name="Annexure 1" sheetId="2" r:id="rId2"/>
    <sheet name="Annexure 2" sheetId="3" r:id="rId3"/>
    <sheet name="Annexure 3" sheetId="4" r:id="rId4"/>
    <sheet name="Annexure 4" sheetId="5" r:id="rId5"/>
    <sheet name="Annexure 5" sheetId="6" r:id="rId6"/>
    <sheet name="Annexure 6" sheetId="7" r:id="rId7"/>
    <sheet name="Annexure 7" sheetId="8" r:id="rId8"/>
  </sheets>
  <definedNames>
    <definedName name="_xlnm._FilterDatabase" localSheetId="1" hidden="1">'Annexure 1'!$A$6:$I$107</definedName>
    <definedName name="_xlnm._FilterDatabase" localSheetId="3" hidden="1">'Annexure 3'!$A$5:$I$23</definedName>
    <definedName name="_xlnm.Print_Area" localSheetId="1">'Annexure 1'!$A$1:$I$107</definedName>
    <definedName name="_xlnm.Print_Area" localSheetId="2">'Annexure 2'!$A$1:$H$11</definedName>
    <definedName name="_xlnm.Print_Area" localSheetId="3">'Annexure 3'!$A$1:$I$23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7" i="2" l="1"/>
  <c r="G106" i="2"/>
  <c r="E107" i="2"/>
  <c r="D107" i="2"/>
  <c r="A106" i="2" l="1"/>
  <c r="J8" i="1"/>
  <c r="J13" i="1"/>
  <c r="H13" i="1"/>
  <c r="G13" i="1"/>
  <c r="I9" i="6"/>
  <c r="I10" i="6"/>
  <c r="I11" i="6"/>
  <c r="I12" i="6"/>
  <c r="I13" i="6"/>
  <c r="I14" i="6"/>
  <c r="I15" i="6"/>
  <c r="I16" i="6"/>
  <c r="I17" i="6"/>
  <c r="I18" i="6"/>
  <c r="I19" i="6"/>
  <c r="I20" i="6"/>
  <c r="I21" i="6"/>
  <c r="I22" i="6"/>
  <c r="I23" i="6"/>
  <c r="I24" i="6"/>
  <c r="I25" i="6"/>
  <c r="I26" i="6"/>
  <c r="I27" i="6"/>
  <c r="I28" i="6"/>
  <c r="I29" i="6"/>
  <c r="I30" i="6"/>
  <c r="I31" i="6"/>
  <c r="I32" i="6"/>
  <c r="I33" i="6"/>
  <c r="I34" i="6"/>
  <c r="I8" i="6"/>
  <c r="G35" i="6"/>
  <c r="J12" i="1"/>
  <c r="H12" i="1"/>
  <c r="I9" i="5"/>
  <c r="I10" i="5"/>
  <c r="I11" i="5"/>
  <c r="I12" i="5"/>
  <c r="I13" i="5"/>
  <c r="I14" i="5"/>
  <c r="I15" i="5"/>
  <c r="I16" i="5"/>
  <c r="I17" i="5"/>
  <c r="I18" i="5"/>
  <c r="I8" i="5"/>
  <c r="G19" i="5"/>
  <c r="G12" i="1"/>
  <c r="G9" i="4"/>
  <c r="J17" i="1" l="1"/>
  <c r="H10" i="1"/>
  <c r="H7" i="1"/>
  <c r="G23" i="4"/>
  <c r="E23" i="4"/>
  <c r="H21" i="4"/>
  <c r="G22" i="4"/>
  <c r="E22" i="4"/>
  <c r="D23" i="4"/>
  <c r="A22" i="4"/>
  <c r="G105" i="2"/>
  <c r="A2" i="2"/>
  <c r="G8" i="1" l="1"/>
  <c r="E8" i="1"/>
  <c r="H9" i="8"/>
  <c r="H10" i="8"/>
  <c r="H11" i="8"/>
  <c r="H12" i="8"/>
  <c r="H13" i="8"/>
  <c r="H8" i="8"/>
  <c r="D14" i="8" l="1"/>
  <c r="G5" i="8"/>
  <c r="A2" i="8"/>
  <c r="D36" i="6"/>
  <c r="G15" i="1"/>
  <c r="F15" i="1"/>
  <c r="E15" i="1"/>
  <c r="H15" i="1" s="1"/>
  <c r="H10" i="7"/>
  <c r="E10" i="7"/>
  <c r="G10" i="7" s="1"/>
  <c r="E9" i="7"/>
  <c r="H9" i="7" s="1"/>
  <c r="E8" i="7"/>
  <c r="G8" i="7" s="1"/>
  <c r="G5" i="7"/>
  <c r="A2" i="7"/>
  <c r="G104" i="2"/>
  <c r="G6" i="1"/>
  <c r="E6" i="1"/>
  <c r="H14" i="8" l="1"/>
  <c r="G14" i="8"/>
  <c r="E14" i="8"/>
  <c r="H11" i="7"/>
  <c r="D11" i="7"/>
  <c r="G9" i="7"/>
  <c r="G11" i="7" l="1"/>
  <c r="E11" i="7"/>
  <c r="E21" i="4" l="1"/>
  <c r="G21" i="4" s="1"/>
  <c r="G94" i="2" l="1"/>
  <c r="E11" i="1" l="1"/>
  <c r="H11" i="1" s="1"/>
  <c r="D20" i="4"/>
  <c r="A2" i="3"/>
  <c r="E14" i="1" l="1"/>
  <c r="E20" i="4"/>
  <c r="G20" i="4" s="1"/>
  <c r="I36" i="6"/>
  <c r="G36" i="6"/>
  <c r="I20" i="5"/>
  <c r="H20" i="5"/>
  <c r="G20" i="5"/>
  <c r="D20" i="5"/>
  <c r="E12" i="1" s="1"/>
  <c r="A9" i="5"/>
  <c r="A10" i="5" s="1"/>
  <c r="A11" i="5" s="1"/>
  <c r="A12" i="5" s="1"/>
  <c r="A13" i="5" s="1"/>
  <c r="A14" i="5" s="1"/>
  <c r="A15" i="5" s="1"/>
  <c r="A16" i="5" s="1"/>
  <c r="A17" i="5" s="1"/>
  <c r="A18" i="5" s="1"/>
  <c r="A19" i="5" s="1"/>
  <c r="G12" i="4"/>
  <c r="E36" i="6"/>
  <c r="E13" i="1"/>
  <c r="H36" i="6"/>
  <c r="F36" i="6"/>
  <c r="A9" i="6"/>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G5" i="6"/>
  <c r="A2" i="6"/>
  <c r="E20" i="5"/>
  <c r="G5" i="5"/>
  <c r="A2" i="5"/>
  <c r="H20" i="4" l="1"/>
  <c r="G82" i="2" l="1"/>
  <c r="G51" i="2"/>
  <c r="G81" i="2"/>
  <c r="G18" i="4"/>
  <c r="G14" i="4"/>
  <c r="G13" i="4"/>
  <c r="G5" i="4"/>
  <c r="I19" i="4"/>
  <c r="E19" i="4"/>
  <c r="G19" i="4" s="1"/>
  <c r="E17" i="4"/>
  <c r="G17" i="4" s="1"/>
  <c r="E16" i="4"/>
  <c r="G16" i="4" s="1"/>
  <c r="E15" i="4"/>
  <c r="G15" i="4" s="1"/>
  <c r="E11" i="4"/>
  <c r="G11" i="4" s="1"/>
  <c r="E10" i="4"/>
  <c r="G10" i="4" s="1"/>
  <c r="E8" i="4"/>
  <c r="G8" i="4" l="1"/>
  <c r="A2" i="4"/>
  <c r="G97" i="2"/>
  <c r="G44" i="2"/>
  <c r="G17" i="2"/>
  <c r="A8" i="2"/>
  <c r="G100" i="2"/>
  <c r="G101" i="2"/>
  <c r="G102" i="2"/>
  <c r="G103" i="2"/>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H14" i="1"/>
  <c r="H17" i="4"/>
  <c r="H16" i="4"/>
  <c r="H15" i="4"/>
  <c r="H11" i="4"/>
  <c r="H10" i="4"/>
  <c r="H23" i="4"/>
  <c r="H8" i="4"/>
  <c r="I14" i="1" l="1"/>
  <c r="F6" i="1" l="1"/>
  <c r="F17" i="1" s="1"/>
  <c r="G47" i="2"/>
  <c r="G85" i="2" l="1"/>
  <c r="G79" i="2"/>
  <c r="G14" i="1" l="1"/>
  <c r="A9" i="4"/>
  <c r="A10" i="4" s="1"/>
  <c r="A11" i="4" s="1"/>
  <c r="A12" i="4" s="1"/>
  <c r="A13" i="4" s="1"/>
  <c r="A14" i="4" s="1"/>
  <c r="A15" i="4" s="1"/>
  <c r="A16" i="4" s="1"/>
  <c r="A17" i="4" s="1"/>
  <c r="A18" i="4" s="1"/>
  <c r="A19" i="4" s="1"/>
  <c r="A20" i="4" s="1"/>
  <c r="A21" i="4" s="1"/>
  <c r="G99" i="2"/>
  <c r="G98" i="2"/>
  <c r="G96" i="2"/>
  <c r="G95" i="2"/>
  <c r="G93" i="2"/>
  <c r="G92" i="2"/>
  <c r="G91" i="2"/>
  <c r="G89" i="2"/>
  <c r="G71" i="2"/>
  <c r="G90" i="2" l="1"/>
  <c r="H88" i="2"/>
  <c r="G87" i="2"/>
  <c r="G86" i="2"/>
  <c r="G84" i="2"/>
  <c r="G83" i="2"/>
  <c r="G80" i="2"/>
  <c r="G78" i="2"/>
  <c r="G77" i="2"/>
  <c r="G76" i="2"/>
  <c r="G75" i="2"/>
  <c r="G74" i="2"/>
  <c r="G73" i="2"/>
  <c r="G72" i="2"/>
  <c r="G70" i="2"/>
  <c r="G69" i="2"/>
  <c r="G68" i="2"/>
  <c r="G67" i="2"/>
  <c r="G66" i="2"/>
  <c r="G65" i="2"/>
  <c r="G64" i="2"/>
  <c r="G63" i="2"/>
  <c r="G62" i="2"/>
  <c r="G61" i="2"/>
  <c r="G60" i="2"/>
  <c r="G59" i="2"/>
  <c r="G58" i="2"/>
  <c r="G57" i="2"/>
  <c r="G56" i="2"/>
  <c r="G55" i="2"/>
  <c r="G54" i="2"/>
  <c r="G53" i="2"/>
  <c r="G52" i="2"/>
  <c r="G50" i="2"/>
  <c r="G49" i="2"/>
  <c r="G48" i="2"/>
  <c r="G46" i="2"/>
  <c r="H46" i="2"/>
  <c r="H45" i="2"/>
  <c r="H43" i="2"/>
  <c r="G42" i="2"/>
  <c r="G41" i="2"/>
  <c r="G40" i="2"/>
  <c r="H39" i="2"/>
  <c r="G38" i="2"/>
  <c r="G37" i="2"/>
  <c r="G36" i="2"/>
  <c r="G35" i="2"/>
  <c r="G34" i="2"/>
  <c r="G33" i="2"/>
  <c r="G32" i="2"/>
  <c r="G31" i="2"/>
  <c r="G30" i="2"/>
  <c r="G29" i="2"/>
  <c r="G28" i="2"/>
  <c r="G27" i="2"/>
  <c r="G26" i="2"/>
  <c r="G25" i="2"/>
  <c r="G24" i="2"/>
  <c r="G23" i="2"/>
  <c r="G22" i="2"/>
  <c r="G21" i="2"/>
  <c r="G20" i="2"/>
  <c r="G19" i="2"/>
  <c r="G18" i="2"/>
  <c r="G16" i="2"/>
  <c r="G15" i="2"/>
  <c r="G14" i="2"/>
  <c r="G13" i="2"/>
  <c r="G12" i="2"/>
  <c r="G11" i="2"/>
  <c r="G10" i="2"/>
  <c r="G9" i="2"/>
  <c r="G8" i="2"/>
  <c r="G7" i="2"/>
  <c r="H107" i="2" l="1"/>
  <c r="H5" i="1"/>
  <c r="H4" i="1"/>
  <c r="D9" i="1"/>
  <c r="D17" i="1" s="1"/>
  <c r="I16" i="1"/>
  <c r="I9" i="1"/>
  <c r="H6" i="1" l="1"/>
  <c r="H17" i="1" s="1"/>
  <c r="E10" i="3"/>
  <c r="G10" i="3" s="1"/>
  <c r="E9" i="3"/>
  <c r="G9" i="3" s="1"/>
  <c r="I6" i="1" l="1"/>
  <c r="I17" i="1" s="1"/>
  <c r="E11" i="3"/>
  <c r="G9" i="1" s="1"/>
  <c r="G17" i="1" s="1"/>
  <c r="D11" i="3"/>
  <c r="E9" i="1" s="1"/>
  <c r="E17" i="1" s="1"/>
  <c r="G11" i="3"/>
  <c r="A6" i="1" l="1"/>
  <c r="A7" i="1" l="1"/>
  <c r="A8" i="1" l="1"/>
  <c r="A9" i="1" s="1"/>
  <c r="A10" i="1" s="1"/>
  <c r="A11" i="1" l="1"/>
  <c r="A12" i="1" s="1"/>
  <c r="A13" i="1" s="1"/>
  <c r="A14" i="1" s="1"/>
  <c r="A15" i="1" s="1"/>
  <c r="A16" i="1" s="1"/>
</calcChain>
</file>

<file path=xl/sharedStrings.xml><?xml version="1.0" encoding="utf-8"?>
<sst xmlns="http://schemas.openxmlformats.org/spreadsheetml/2006/main" count="665" uniqueCount="257">
  <si>
    <t>Category of creditor</t>
  </si>
  <si>
    <t>Summary of claims received</t>
  </si>
  <si>
    <t>Summary of claims admitted</t>
  </si>
  <si>
    <t>No. of claims</t>
  </si>
  <si>
    <t>Amount</t>
  </si>
  <si>
    <t>if any</t>
  </si>
  <si>
    <t>Secured financial creditors belonging to any class of creditors</t>
  </si>
  <si>
    <t>Total</t>
  </si>
  <si>
    <t>Annexure-1</t>
  </si>
  <si>
    <t>Details of claim received</t>
  </si>
  <si>
    <t>Details of claim admitted</t>
  </si>
  <si>
    <t>Remark s, if any</t>
  </si>
  <si>
    <t>Date of receipt</t>
  </si>
  <si>
    <t>Amount claimed</t>
  </si>
  <si>
    <t>Nature of claim</t>
  </si>
  <si>
    <t>Annexure-2</t>
  </si>
  <si>
    <t>Annexure-3</t>
  </si>
  <si>
    <t>Name of Creditor</t>
  </si>
  <si>
    <t>Amount of claim under verification</t>
  </si>
  <si>
    <t>NA</t>
  </si>
  <si>
    <t>SN</t>
  </si>
  <si>
    <t>-</t>
  </si>
  <si>
    <t>Details in Annexure</t>
  </si>
  <si>
    <t>Date of commencement of CIRP: May 04, 2022</t>
  </si>
  <si>
    <t>List of secured financial creditors other than financial creditors belonging to any class of creditors</t>
  </si>
  <si>
    <t>Edelweiss Asset Reconstruction Company</t>
  </si>
  <si>
    <t>Revolving Loan Facility</t>
  </si>
  <si>
    <t>Non Convertible Debentures</t>
  </si>
  <si>
    <t>Grand Total</t>
  </si>
  <si>
    <t>Link Intime India Private Limited</t>
  </si>
  <si>
    <t>Remarks</t>
  </si>
  <si>
    <t>Murali Krishna Duvvuri &amp; Asha Latha Duvvuri</t>
  </si>
  <si>
    <t>Mitesh Mansukhlal  Rana &amp; Deepal Mitesh Rana</t>
  </si>
  <si>
    <t>Abhishek Kochar &amp; Garima Kochar</t>
  </si>
  <si>
    <t>Ashish Madhav Pethe &amp; Anjali Ashish Pethe</t>
  </si>
  <si>
    <t>Sachin Keshav Parab</t>
  </si>
  <si>
    <t>P.K. Kannan , Rama Kannan &amp; Pranav Kannan</t>
  </si>
  <si>
    <t>Crispin Misquita &amp; Silvia Fernandes</t>
  </si>
  <si>
    <t>Hasta Rahul Talwelkar/ Rahul Sharad Talwelkar</t>
  </si>
  <si>
    <t>Prashant Bhau Bhatkar &amp; Vaishnavi Bhatkar</t>
  </si>
  <si>
    <t>Nikhil Kelkar &amp; Sayali Kelkar</t>
  </si>
  <si>
    <t>Vineet Roy &amp; Manisha Bindish</t>
  </si>
  <si>
    <t>Vaishali Atish Mulay &amp; Atish Laxman Mulay</t>
  </si>
  <si>
    <t>Sandeep Suresh Kokane</t>
  </si>
  <si>
    <t>Sheryl Santosh Singh &amp; Santosh Vijay Singh</t>
  </si>
  <si>
    <t>Mohan Gajanan Damle</t>
  </si>
  <si>
    <t>Suhash Sampat Salunkhe &amp; Snehal Suhas Salunkhe</t>
  </si>
  <si>
    <t>Rajesh Joshi and Meenal Joshi</t>
  </si>
  <si>
    <t>Amount of claim admitted (Estimated)</t>
  </si>
  <si>
    <t>Modella Textile Industries Limited</t>
  </si>
  <si>
    <t>INR</t>
  </si>
  <si>
    <t>List of unsecured financial creditors belonging to any class of creditors</t>
  </si>
  <si>
    <t>Daya Shailendra Samant &amp; Shailender C. Samant</t>
  </si>
  <si>
    <t>Rohit Suresh Channe, Shailaja Suresh Chaane &amp; Suresh Namdeo Channe</t>
  </si>
  <si>
    <t>Santosh Rajaram Jagdale</t>
  </si>
  <si>
    <t>Dr. Ishwar P Rohra &amp; Dr. Priya I Rohra</t>
  </si>
  <si>
    <t>Dr. Jyoti Sanjay Shinde, Dr. Sanjay Shinde &amp; Mr. Vaibhav Patil</t>
  </si>
  <si>
    <t>Rajendrakumar B Pardeshi &amp; Anurag R Pardeshi</t>
  </si>
  <si>
    <t>31-05-20222</t>
  </si>
  <si>
    <t>Rudraprasad Tulsiram Muni &amp; Mrs Smita Rudraprasad Muni</t>
  </si>
  <si>
    <t>Hari Talreja &amp; Mrs Nirmala Talreja</t>
  </si>
  <si>
    <t>Parag M Chitnis &amp; Sheetal M Chitnis</t>
  </si>
  <si>
    <t>Sanjaya M Nerurkar &amp; Mandar S Nerurkar</t>
  </si>
  <si>
    <t>Vinod Karande &amp; Sandhya Karande</t>
  </si>
  <si>
    <t>Ritu Gupta &amp; Kapilkumar Trilokinath Gupta</t>
  </si>
  <si>
    <t>Dr Sameerr Datkhile &amp; Dr. Sonali Datkhile</t>
  </si>
  <si>
    <t>Dhananjay  Gavade &amp; Jyoti Gavade</t>
  </si>
  <si>
    <t>Medha Atul Nachne</t>
  </si>
  <si>
    <t>Rajesh Ramesh Bhojane &amp; Kamini Rajesh Bhojane</t>
  </si>
  <si>
    <t>Janesh  Ghatu Shinde, Nayana J Shinde &amp; Kavita J Shinde</t>
  </si>
  <si>
    <t>Ramakant Harishar Prasad Gupta &amp; Varsha Ramakant Gupta</t>
  </si>
  <si>
    <t>Sudhakar Vishnu Takke &amp; Harshali Sudhakar Takke</t>
  </si>
  <si>
    <t xml:space="preserve">Alok Amarendra Katkar &amp; Pavithra Krishna </t>
  </si>
  <si>
    <t>Shobhana Shrirang Deshpande &amp; Shrirang Waman Deshpande</t>
  </si>
  <si>
    <t>Manish daultram Aswani &amp; Richa Manish Aswani</t>
  </si>
  <si>
    <t>Jyoti Atul Vikhankar &amp; Atul Madhukar Vikhankar</t>
  </si>
  <si>
    <t>Vijay dadashaeb Kamble &amp; Shubhangi Vijay Kamble</t>
  </si>
  <si>
    <t>Atul Prakash Chitale, Aparna Atul Chitale, Subhash Ramchandra Gokhale &amp; Sushama Subhash Gokhale</t>
  </si>
  <si>
    <t>Ursula S. Dsouza , Sylvester L. Dsouza &amp; Tyrone S. Dsouza</t>
  </si>
  <si>
    <t>Pravin Panchal &amp; Jyostna Panchal</t>
  </si>
  <si>
    <t xml:space="preserve">Pankaj Khemchand Israni &amp; Jyoti Pankaj Israni </t>
  </si>
  <si>
    <t>Vaibhav Anil  Govekar &amp; Sarital Vaibhav Govekar</t>
  </si>
  <si>
    <t>Harish Aggarwal &amp; Namreeta Aggarwal</t>
  </si>
  <si>
    <t>Amount of claim under verification
(Estimated)</t>
  </si>
  <si>
    <t>Amount of claims under verification  (Estimated)</t>
  </si>
  <si>
    <t>Sunil Ramchandra Kolte</t>
  </si>
  <si>
    <t>Rakesh Nikam &amp; Ritu Nikam</t>
  </si>
  <si>
    <t>Wrinna Pinto &amp;  Lancy Pinto</t>
  </si>
  <si>
    <t>Pednekar Sudhir Balwantrao &amp;  Pednekar Swapna Sudhir</t>
  </si>
  <si>
    <t>Roopali Prashant Lolage &amp; Prashant Lolage</t>
  </si>
  <si>
    <t>Ajitkumar Manohar Gosavi &amp;  Manali Ajitkumar Gosavi</t>
  </si>
  <si>
    <t>Namrata Sudhakar Patil &amp; Amit Sudhakar Ambekar</t>
  </si>
  <si>
    <t>Mundhe Vinayak Kaluram/Mundhe Vidya Vinayak  Mundh</t>
  </si>
  <si>
    <t>Mangesh Surendra Soman and Shital Mangesh Soman</t>
  </si>
  <si>
    <t>Devesh Aggarwal</t>
  </si>
  <si>
    <t>Vobbilisetty Ravishankar &amp; Vobbilisetty Naga Lakshmi Sudha</t>
  </si>
  <si>
    <t>Suresh Vithal Mhabadi and Sujata Suresh Mhabadi</t>
  </si>
  <si>
    <t>Joher Taher  Thanawala</t>
  </si>
  <si>
    <t>Philip Anthony &amp; Mary Kutty Sony</t>
  </si>
  <si>
    <t>Pratik Dattatraya Joshi</t>
  </si>
  <si>
    <t>Suresh Bhaupati Ghuge &amp;  Vanita Suresh Ghuge</t>
  </si>
  <si>
    <t>Bhavesh Ramesh Panchal</t>
  </si>
  <si>
    <t>Sachin Ramnath Karad/Sumit Ramnath Karad</t>
  </si>
  <si>
    <t>Ramnath Jabaji Karad</t>
  </si>
  <si>
    <t>Dinesh Shetty &amp; Pramila Shetty</t>
  </si>
  <si>
    <t>Vijay Gupta &amp; Anita V Gupta</t>
  </si>
  <si>
    <t>Vijay Bankim Das &amp; Rupa Vijay Das</t>
  </si>
  <si>
    <t>Rahul Surendra Nath &amp; Sithara Rahul Nath</t>
  </si>
  <si>
    <t>Janardan Tukaram Khedekar &amp; Vanita Janardan Khedekar</t>
  </si>
  <si>
    <t>Rajendra Prasad Gupta &amp; Savitri Rajendra Gupta</t>
  </si>
  <si>
    <t>Samar Sukumar Pal</t>
  </si>
  <si>
    <t>Parayil Haridasan and Sabitha Haridasan</t>
  </si>
  <si>
    <t>Amount of claim rejected
(Estimated)</t>
  </si>
  <si>
    <t>Godrej Properties Limited</t>
  </si>
  <si>
    <t>Ashok Shriram Gawali</t>
  </si>
  <si>
    <t>Amount admitted based on the documents provided by Home Buyer</t>
  </si>
  <si>
    <t>Ajay Shetty &amp; Hrithika Shetty</t>
  </si>
  <si>
    <t>Dr. Ramachandra G Naik and Dr. Hemamalini Ramachandra Naik</t>
  </si>
  <si>
    <t>Jayesh Nanalal Patel</t>
  </si>
  <si>
    <t>Kapilavai Narayana Rao &amp; Mrs. Kapilavai Ramadevi</t>
  </si>
  <si>
    <t>Manish Patil</t>
  </si>
  <si>
    <t>Sambhaji Pandurang Machale &amp; Rajashree Sambhaji Machale</t>
  </si>
  <si>
    <t>Nikhil Nair</t>
  </si>
  <si>
    <t>Mahendra Motilal Maurya &amp; Kiran Mahendra Maurya</t>
  </si>
  <si>
    <t>Eastern Printing Press</t>
  </si>
  <si>
    <t>Asst Commissioner Of Income Tax Circle (TDS)-1(3)</t>
  </si>
  <si>
    <t>Pushpam Copy Centre</t>
  </si>
  <si>
    <t>Priya Pannala Rastogi</t>
  </si>
  <si>
    <t>ABSC Entertainment</t>
  </si>
  <si>
    <t>Dining Table Creative Services Pvt Ltd</t>
  </si>
  <si>
    <t>Media Post</t>
  </si>
  <si>
    <t xml:space="preserve">State Tax Officer </t>
  </si>
  <si>
    <t>ValueFirst Digital Media Private Limited</t>
  </si>
  <si>
    <t>OC</t>
  </si>
  <si>
    <t>Shilpa Joshi &amp; Avinash Joshi</t>
  </si>
  <si>
    <t>Amit Subhash Joshi &amp; Mansi D. Jayawant</t>
  </si>
  <si>
    <t>Capacite Infraprojects Limited</t>
  </si>
  <si>
    <t>Kaizen Design Solutions</t>
  </si>
  <si>
    <t>Govt. Dues</t>
  </si>
  <si>
    <t>Forms</t>
  </si>
  <si>
    <t>Form CA</t>
  </si>
  <si>
    <t>Form C</t>
  </si>
  <si>
    <t>Form D</t>
  </si>
  <si>
    <t>Form E</t>
  </si>
  <si>
    <t>Form B</t>
  </si>
  <si>
    <t>Girish Nalavade and Sangeeta Nalavade</t>
  </si>
  <si>
    <t>Bhavik G Mistry, Minaxi G Mistry&amp; Girish Mistry</t>
  </si>
  <si>
    <t>Netra Ballamwar  &amp;  Rajesh Ballamwar</t>
  </si>
  <si>
    <t>Nitin Kishore Rachh &amp; Usha Nitin Rachh</t>
  </si>
  <si>
    <t>Dharmesh Ramesh Panchal</t>
  </si>
  <si>
    <t>Devendra Mistry</t>
  </si>
  <si>
    <t>Kirtisagar Vishwanath Bollar</t>
  </si>
  <si>
    <t>We have admitted the amount based on the ledger provided by MTIL and balance amount is rejected.</t>
  </si>
  <si>
    <t>Amount of claim under verification (Estimated)</t>
  </si>
  <si>
    <t>Subhash Tanaji Agawane  Aruna Subhash Agawane</t>
  </si>
  <si>
    <t>Padmanabh Shanbhag &amp; Himanshu Shanbhag</t>
  </si>
  <si>
    <t>Pending documents to be received from the Claimant</t>
  </si>
  <si>
    <t>Shantaram Sitaram Shinde</t>
  </si>
  <si>
    <t>Ramkishore Yadav</t>
  </si>
  <si>
    <t>Worker</t>
  </si>
  <si>
    <t xml:space="preserve">List of Workers claims </t>
  </si>
  <si>
    <t>Kamtaprasad Singh</t>
  </si>
  <si>
    <t>Annexure-5</t>
  </si>
  <si>
    <t>Annexure-4</t>
  </si>
  <si>
    <t>Amount of claim under dispute</t>
  </si>
  <si>
    <t>Employee - Form D</t>
  </si>
  <si>
    <t xml:space="preserve">MR.JAGAT GURDEV SINGH/MRS.BALJEET KAUR </t>
  </si>
  <si>
    <t>MR.JATINDER SINGH BABRAH</t>
  </si>
  <si>
    <t>MR.RAJEEV SHEOPURI</t>
  </si>
  <si>
    <t>MR.RAJINDER KUMAR SHARMA</t>
  </si>
  <si>
    <t xml:space="preserve">MR.DEVENDRANATH NAGPAL </t>
  </si>
  <si>
    <t>MR.P.C. ROY/MRS, MAYA ROY</t>
  </si>
  <si>
    <t xml:space="preserve">MR.KUNWAR SINGH /MR.RAVINDRA SINGH GAHARWAR </t>
  </si>
  <si>
    <t xml:space="preserve">MR.SHANKAR PRASAD GAUD </t>
  </si>
  <si>
    <t>MR.PRAN NATH KALIA</t>
  </si>
  <si>
    <t xml:space="preserve">MR.RAJ KUMAR KUPANI </t>
  </si>
  <si>
    <t>MR.SADIQUE SAIFEE</t>
  </si>
  <si>
    <t>MR.ALPHONSO BERNARDUS</t>
  </si>
  <si>
    <t>MR.SAJJAN SINGH MANN</t>
  </si>
  <si>
    <t>MR.VIJAY N PALAN</t>
  </si>
  <si>
    <t>MR.ANIL KUMAR JAIN</t>
  </si>
  <si>
    <t>MR BANSILAL JAIN/SUNIL JAIN</t>
  </si>
  <si>
    <t>MR ARUN K SRIVASTAV/RITA SRIVASTAV</t>
  </si>
  <si>
    <t>MR RAJ SINGH VARMA/ MRS. SOWBHAGYAVATI VARMA</t>
  </si>
  <si>
    <t>MR.KAMAL KAPOOR/MRS. SAVITA KAPOOR</t>
  </si>
  <si>
    <t>MR. GURUCHARAN SINGH/MRS. PRITAM KAUR</t>
  </si>
  <si>
    <t>MR. KUNJ BIHARI BAGRI/MRS. SUSHMA BAGRI</t>
  </si>
  <si>
    <t>MR. V.M.BALANI</t>
  </si>
  <si>
    <t>MR.FELIX XAVIER</t>
  </si>
  <si>
    <t xml:space="preserve">JUGAL KISHOR MIGHLANI </t>
  </si>
  <si>
    <t>MERVYN DE'ROZARIEUX</t>
  </si>
  <si>
    <t>PREMNATH MIGHLANI</t>
  </si>
  <si>
    <t>ShyamSundar Sharma</t>
  </si>
  <si>
    <t>Jawahar Lal Mehra</t>
  </si>
  <si>
    <t>Company Application (L) No. 609 of 2017 is pending before the Hon'ble High Court and hence, disputed claim has been admitted at the notional value of INR 1.</t>
  </si>
  <si>
    <t>Disputed Amount</t>
  </si>
  <si>
    <t>Employee - Form E (Submitted through Authorised Representative)</t>
  </si>
  <si>
    <t>Home Buyers - Nirmal Sports City</t>
  </si>
  <si>
    <t>Home Buyers - Godrej Alive</t>
  </si>
  <si>
    <t>Sought documentary proof in relation to the Interest charged by the claimant but not provided by the claimant till now.</t>
  </si>
  <si>
    <t>Contempt Petition no. 10/2019 in Company Application No. 85/2017 Dattaram Devre is pending before Hon'ble HC and hence, disputed claim has been admitted at the notional value of INR 1.
We have not received claim under Form E along with the supporting documents. Further, we have requested the claimants to provide the pending documents and awaiting a response.</t>
  </si>
  <si>
    <t>Contempt Petition no.10/2019 in Company Application No. 85/2017 Dattaram Devre is pending before Hon'ble HC and hence, disputed claim has been admitted at the notional value of INR 1 (In view of decision of Supreme Court in case of Committee of Creditors of Essar Steel India Ltd. versus Satish Kuamr Gupta &amp; Ors. [2020] 8 SCC 531 (Para 155)
While it is clarified that Resolution Professional has not received any claim under Form E along with the supporting documents. Further, we have requested the claimants to provide the pending documents and awaiting a response.</t>
  </si>
  <si>
    <t>Admitted the claim based on the demand reflected on the TRACES Portal</t>
  </si>
  <si>
    <t>Mr. Anandrao V Bagal</t>
  </si>
  <si>
    <t>Late Mr. Shyamlal R Dubey</t>
  </si>
  <si>
    <t>Keshav Gotiram Nichite</t>
  </si>
  <si>
    <t>Late Mr. Kisan Kore</t>
  </si>
  <si>
    <t>Ramchandra Bhoba Gavale</t>
  </si>
  <si>
    <t>Dattaram V Deore</t>
  </si>
  <si>
    <t>Ramchandra Namdeo Khapre</t>
  </si>
  <si>
    <t>Prakash Joshi</t>
  </si>
  <si>
    <t>Late Ramchandra Gaikwad`</t>
  </si>
  <si>
    <t>OM ENTERPRISES</t>
  </si>
  <si>
    <t>Rupali S Sawant , State Tax Officer (MUM-SUR-C-019)</t>
  </si>
  <si>
    <t>R C Jain &amp; Associates LLP</t>
  </si>
  <si>
    <t>Devika Vivek Joshi</t>
  </si>
  <si>
    <t>Mahesh Moreshwar Wadekar</t>
  </si>
  <si>
    <t>Annexure-6</t>
  </si>
  <si>
    <t>Admitted based on the documents submitted by the claimants.</t>
  </si>
  <si>
    <t>List of Operational creditors (Govt Dues)</t>
  </si>
  <si>
    <t>List of Operational creditors (Employees)</t>
  </si>
  <si>
    <t>List of Operational creditors (Other than Govt dues)</t>
  </si>
  <si>
    <t>Unsecured financial creditors belonging to any class of creditors (Grover's Family)</t>
  </si>
  <si>
    <t>Kusum Grover</t>
  </si>
  <si>
    <t>Nikhil Grover</t>
  </si>
  <si>
    <t>Ravinder Grover</t>
  </si>
  <si>
    <t>Rohit Grover</t>
  </si>
  <si>
    <t>Uday Grover</t>
  </si>
  <si>
    <t>Vinod Grover</t>
  </si>
  <si>
    <t>Home Buyers - Grover's Family</t>
  </si>
  <si>
    <t>Sujata S Bhandarkar / Jayesh Sanjiva Kini</t>
  </si>
  <si>
    <t>Keshav Kashinath Sangle &amp; Sujeta Keshav Sangle (Two Flats)</t>
  </si>
  <si>
    <t>Kirti Hemchand Panchal (Two Flats)</t>
  </si>
  <si>
    <t>Tempo Singh Security &amp; Facility Services</t>
  </si>
  <si>
    <t>Sought clarifications from Abeer Consultancy Pvt Ltd since crucial documents are not provided by the claimant and hence, the amount claimed by the claimant has been rejected.</t>
  </si>
  <si>
    <t>Sought clarifications from the claimant since crucial documents are not provided by the claimant and hence, the amount claimed by the claimant has been rejected.</t>
  </si>
  <si>
    <t>Company Application (L) No. 609 of 2017 is pending before the Hon'ble High Court and hence, disputed claim has been admitted at the notional value of INR 1. (27 Employees claims submitted by the Authorised Representative under Form E)
With regard to the claim filed by Mr. Jawahar Lal Mehra - Sought clarifications from the claimant since crucial documents are not provided by the claimant and hence, the amount claimed by the claimant has been rejected.</t>
  </si>
  <si>
    <t>Currently, the RP has filed an appeal before the Hon'ble NCLAT on March 07, 2023, against the order dated January 23, 2023 of the Hon'ble NCLT. Further, the matter is currently sub-judice before the Hon'ble NCLAT. It is important to note that the amount admitted by the RP to the tune of INR 57,48,45,724 is based on the directions received from the Hon'ble NCLT.</t>
  </si>
  <si>
    <t>Contempt Petition no.10/2019 in Company Application No. 85/2017 Dattaram Devre is pending before Hon'ble HC and hence, disputed claim has been admitted at the notional value of INR 1 (In view of decision of Supreme Court in case of Committee of Creditors of Essar Steel India Ltd. versus Satish Kuamr Gupta &amp; Ors. [2020] 8 SCC 531 (Para 155). While it is clarified that Resolution Professional has not received any claim under Form E along with the supporting documents. 
With resepct to Mr. Prakash Joshi - Sought clarifications from the claimant since crucial documents are not provided by the claimant and hence, the amount claimed by the claimant has been rejected.</t>
  </si>
  <si>
    <t>Admitted based on the documents submitted by the claimant.</t>
  </si>
  <si>
    <t>We have rejected the claim amount partially due to lack of documentary proof in accordance with the DM Agreement.</t>
  </si>
  <si>
    <t>Collective Heads Experiential Marketing Solutions Pvt. Ltd.</t>
  </si>
  <si>
    <t>The claimant has not paid GST amount with Govt Authority.</t>
  </si>
  <si>
    <t>Amount of claim under disputes (Estimated)</t>
  </si>
  <si>
    <r>
      <t>Unsecured financial creditors belonging to any class of creditors (</t>
    </r>
    <r>
      <rPr>
        <b/>
        <sz val="10"/>
        <color rgb="FF00B050"/>
        <rFont val="Trebuchet MS"/>
        <family val="2"/>
      </rPr>
      <t>Home Buyers - Nirmal Sports City 99 Home Buyers / Godrej Alive 2 Home Buyers</t>
    </r>
    <r>
      <rPr>
        <sz val="10"/>
        <color theme="1"/>
        <rFont val="Trebuchet MS"/>
        <family val="2"/>
      </rPr>
      <t>)</t>
    </r>
  </si>
  <si>
    <r>
      <t>Unsecured financial creditors belonging to any class of creditors (</t>
    </r>
    <r>
      <rPr>
        <b/>
        <sz val="10"/>
        <color rgb="FF00B050"/>
        <rFont val="Trebuchet MS"/>
        <family val="2"/>
      </rPr>
      <t>Godrej Properties Ltd ~ 97 Home Buyers)</t>
    </r>
  </si>
  <si>
    <r>
      <t>Unsecured financial creditors belonging to any class of creditors (</t>
    </r>
    <r>
      <rPr>
        <b/>
        <sz val="10"/>
        <color rgb="FF00B050"/>
        <rFont val="Trebuchet MS"/>
        <family val="2"/>
      </rPr>
      <t>Grover's Family</t>
    </r>
    <r>
      <rPr>
        <sz val="10"/>
        <color theme="1"/>
        <rFont val="Trebuchet MS"/>
        <family val="2"/>
      </rPr>
      <t>)</t>
    </r>
  </si>
  <si>
    <r>
      <t>Secured financial creditors (other than financial creditors belonging to any class of creditors) (</t>
    </r>
    <r>
      <rPr>
        <b/>
        <sz val="10"/>
        <color rgb="FF00B050"/>
        <rFont val="Trebuchet MS"/>
        <family val="2"/>
      </rPr>
      <t>EARC</t>
    </r>
    <r>
      <rPr>
        <sz val="10"/>
        <color theme="1"/>
        <rFont val="Trebuchet MS"/>
        <family val="2"/>
      </rPr>
      <t>)</t>
    </r>
  </si>
  <si>
    <r>
      <t>Unsecured financial creditors (other than financial creditors belonging to any class of creditors) (</t>
    </r>
    <r>
      <rPr>
        <b/>
        <sz val="10"/>
        <color rgb="FF00B050"/>
        <rFont val="Trebuchet MS"/>
        <family val="2"/>
      </rPr>
      <t>Abeer Consultancy Pvt Ltd - ICD</t>
    </r>
    <r>
      <rPr>
        <sz val="10"/>
        <color theme="1"/>
        <rFont val="Trebuchet MS"/>
        <family val="2"/>
      </rPr>
      <t>)</t>
    </r>
  </si>
  <si>
    <r>
      <t>Unsecured financial creditors (other than financial creditors belonging to any class of creditors) (</t>
    </r>
    <r>
      <rPr>
        <b/>
        <sz val="10"/>
        <color rgb="FF00B050"/>
        <rFont val="Trebuchet MS"/>
        <family val="2"/>
      </rPr>
      <t xml:space="preserve">Bali Properties and Investments Private Limited </t>
    </r>
    <r>
      <rPr>
        <sz val="10"/>
        <color theme="1"/>
        <rFont val="Trebuchet MS"/>
        <family val="2"/>
      </rPr>
      <t>)</t>
    </r>
  </si>
  <si>
    <r>
      <t xml:space="preserve">Operational creditors - </t>
    </r>
    <r>
      <rPr>
        <b/>
        <sz val="10"/>
        <color rgb="FF00B050"/>
        <rFont val="Trebuchet MS"/>
        <family val="2"/>
      </rPr>
      <t>Workmen</t>
    </r>
  </si>
  <si>
    <r>
      <t>Operational creditors - Employees (</t>
    </r>
    <r>
      <rPr>
        <b/>
        <sz val="10"/>
        <color rgb="FF00B050"/>
        <rFont val="Trebuchet MS"/>
        <family val="2"/>
      </rPr>
      <t>28 employees</t>
    </r>
    <r>
      <rPr>
        <sz val="10"/>
        <color theme="1"/>
        <rFont val="Trebuchet MS"/>
        <family val="2"/>
      </rPr>
      <t>)</t>
    </r>
  </si>
  <si>
    <r>
      <t>Operational creditors (</t>
    </r>
    <r>
      <rPr>
        <b/>
        <sz val="10"/>
        <color rgb="FF00B050"/>
        <rFont val="Trebuchet MS"/>
        <family val="2"/>
      </rPr>
      <t>other than Workmen/Employees/Govt Dues</t>
    </r>
    <r>
      <rPr>
        <sz val="10"/>
        <color theme="1"/>
        <rFont val="Trebuchet MS"/>
        <family val="2"/>
      </rPr>
      <t>)</t>
    </r>
  </si>
  <si>
    <r>
      <t>Operational creditors (</t>
    </r>
    <r>
      <rPr>
        <b/>
        <sz val="10"/>
        <color rgb="FF00B050"/>
        <rFont val="Trebuchet MS"/>
        <family val="2"/>
      </rPr>
      <t>Govt Dues</t>
    </r>
    <r>
      <rPr>
        <sz val="10"/>
        <color theme="1"/>
        <rFont val="Trebuchet MS"/>
        <family val="2"/>
      </rPr>
      <t>)</t>
    </r>
  </si>
  <si>
    <r>
      <t>Other creditors, if any, (</t>
    </r>
    <r>
      <rPr>
        <b/>
        <sz val="10"/>
        <color rgb="FF00B050"/>
        <rFont val="Trebuchet MS"/>
        <family val="2"/>
      </rPr>
      <t>other than financial creditors and operational creditors</t>
    </r>
    <r>
      <rPr>
        <sz val="10"/>
        <color theme="1"/>
        <rFont val="Trebuchet MS"/>
        <family val="2"/>
      </rPr>
      <t>)</t>
    </r>
  </si>
  <si>
    <t>Dinkar Pagar &amp; Pradnesh Pagar</t>
  </si>
  <si>
    <t>List of Creditors as on May 26,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</si>
</sst>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_ * #,##0_ ;_ * \-#,##0_ ;_ * &quot;-&quot;??_ ;_ @_ "/>
  </numFmts>
  <fonts count="8" x14ac:knownFonts="1">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u/>
      <sz val="10"/>
      <color theme="1"/>
      <name val="Trebuchet MS"/>
      <family val="2"/>
    </font>
    <font>
      <b/>
      <sz val="10"/>
      <color theme="0"/>
      <name val="Trebuchet MS"/>
      <family val="2"/>
    </font>
    <font>
      <b/>
      <sz val="10"/>
      <color rgb="FF00B050"/>
      <name val="Trebuchet MS"/>
      <family val="2"/>
    </font>
    <font>
      <b/>
      <sz val="10"/>
      <color rgb="FF000000"/>
      <name val="Trebuchet MS"/>
      <family val="2"/>
    </font>
  </fonts>
  <fills count="9">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7" tint="0.79998168889431442"/>
        <bgColor indexed="64"/>
      </patternFill>
    </fill>
  </fills>
  <borders count="13">
    <border>
      <left/>
      <right/>
      <top/>
      <bottom/>
      <diagonal/>
    </border>
    <border>
      <left style="thin">
        <color rgb="FF000000"/>
      </left>
      <right style="thin">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8">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165" fontId="3" fillId="0" borderId="0" xfId="0" applyNumberFormat="1" applyFont="1"/>
    <xf numFmtId="0" fontId="4" fillId="0" borderId="0" xfId="0" applyFont="1" applyAlignment="1">
      <alignment vertical="center"/>
    </xf>
    <xf numFmtId="10" fontId="3" fillId="0" borderId="0" xfId="2" applyNumberFormat="1" applyFont="1"/>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3" fillId="0" borderId="4" xfId="1" applyNumberFormat="1" applyFont="1" applyFill="1" applyBorder="1" applyAlignment="1">
      <alignment horizontal="center" vertical="center" wrapText="1"/>
    </xf>
    <xf numFmtId="165" fontId="3" fillId="0" borderId="4" xfId="1" applyNumberFormat="1" applyFont="1" applyFill="1" applyBorder="1" applyAlignment="1">
      <alignment horizontal="center" vertical="center" wrapText="1"/>
    </xf>
    <xf numFmtId="0" fontId="3" fillId="0" borderId="1" xfId="1" applyNumberFormat="1" applyFont="1" applyBorder="1" applyAlignment="1">
      <alignment horizontal="center" vertical="center" wrapText="1"/>
    </xf>
    <xf numFmtId="43" fontId="3" fillId="0" borderId="1" xfId="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5" fontId="3" fillId="0" borderId="1" xfId="1" applyNumberFormat="1" applyFont="1" applyBorder="1" applyAlignment="1">
      <alignment horizontal="center" vertical="center" wrapText="1"/>
    </xf>
    <xf numFmtId="165" fontId="3" fillId="0" borderId="1" xfId="1" applyNumberFormat="1" applyFont="1" applyBorder="1" applyAlignment="1">
      <alignment vertical="center" wrapText="1"/>
    </xf>
    <xf numFmtId="0" fontId="2" fillId="4" borderId="4" xfId="0" applyFont="1" applyFill="1" applyBorder="1" applyAlignment="1">
      <alignment horizontal="center" vertical="center" wrapText="1"/>
    </xf>
    <xf numFmtId="165" fontId="3" fillId="0" borderId="0" xfId="1" applyNumberFormat="1" applyFont="1" applyAlignment="1">
      <alignment vertical="center"/>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165" fontId="3" fillId="0" borderId="3" xfId="1" applyNumberFormat="1" applyFont="1" applyBorder="1" applyAlignment="1">
      <alignment horizontal="center" vertical="center" wrapText="1"/>
    </xf>
    <xf numFmtId="43" fontId="3" fillId="0" borderId="3" xfId="1" applyFont="1" applyBorder="1" applyAlignment="1">
      <alignment horizontal="center" vertical="center" wrapText="1"/>
    </xf>
    <xf numFmtId="0" fontId="3" fillId="0" borderId="4" xfId="1" applyNumberFormat="1" applyFont="1" applyBorder="1" applyAlignment="1">
      <alignment horizontal="center" vertical="center" wrapText="1"/>
    </xf>
    <xf numFmtId="0" fontId="2" fillId="4" borderId="3" xfId="0" applyFont="1" applyFill="1" applyBorder="1" applyAlignment="1">
      <alignment horizontal="center" vertical="center" wrapText="1"/>
    </xf>
    <xf numFmtId="0" fontId="3" fillId="0" borderId="3" xfId="0" applyFont="1" applyBorder="1" applyAlignment="1">
      <alignment vertical="center" wrapText="1"/>
    </xf>
    <xf numFmtId="0" fontId="7" fillId="3" borderId="2" xfId="0" applyFont="1" applyFill="1" applyBorder="1" applyAlignment="1">
      <alignment horizontal="left" vertical="center" wrapText="1" indent="9"/>
    </xf>
    <xf numFmtId="0" fontId="7" fillId="3" borderId="2" xfId="0" applyFont="1" applyFill="1" applyBorder="1" applyAlignment="1">
      <alignment horizontal="center" vertical="center" wrapText="1"/>
    </xf>
    <xf numFmtId="1" fontId="2" fillId="3" borderId="2" xfId="1" applyNumberFormat="1" applyFont="1" applyFill="1" applyBorder="1" applyAlignment="1">
      <alignment horizontal="center" vertical="center" wrapText="1"/>
    </xf>
    <xf numFmtId="165" fontId="2" fillId="3" borderId="2" xfId="1" applyNumberFormat="1" applyFont="1" applyFill="1" applyBorder="1" applyAlignment="1">
      <alignment horizontal="center" vertical="center" wrapText="1"/>
    </xf>
    <xf numFmtId="0" fontId="2" fillId="3" borderId="2" xfId="0" applyFont="1" applyFill="1" applyBorder="1" applyAlignment="1">
      <alignment vertical="center" wrapText="1"/>
    </xf>
    <xf numFmtId="4" fontId="3" fillId="0" borderId="0" xfId="0" applyNumberFormat="1" applyFont="1" applyAlignment="1">
      <alignment horizontal="center"/>
    </xf>
    <xf numFmtId="4" fontId="3" fillId="0" borderId="0" xfId="0" applyNumberFormat="1" applyFont="1"/>
    <xf numFmtId="3" fontId="3" fillId="0" borderId="0" xfId="0" applyNumberFormat="1" applyFont="1"/>
    <xf numFmtId="0" fontId="2" fillId="0" borderId="0" xfId="0" applyFont="1" applyAlignment="1">
      <alignment horizontal="left" vertical="center"/>
    </xf>
    <xf numFmtId="165" fontId="3" fillId="0" borderId="0" xfId="1" applyNumberFormat="1" applyFont="1"/>
    <xf numFmtId="0" fontId="3" fillId="0" borderId="0" xfId="0" applyFont="1" applyAlignment="1">
      <alignment horizontal="left" vertical="center"/>
    </xf>
    <xf numFmtId="0" fontId="2" fillId="0" borderId="0" xfId="0" applyFont="1" applyAlignment="1">
      <alignment horizontal="center" vertical="center"/>
    </xf>
    <xf numFmtId="165" fontId="2" fillId="0" borderId="0" xfId="0" applyNumberFormat="1" applyFont="1" applyAlignment="1">
      <alignment horizontal="center" vertical="center"/>
    </xf>
    <xf numFmtId="0" fontId="3" fillId="0" borderId="0" xfId="0" applyFont="1" applyAlignment="1">
      <alignment vertical="center"/>
    </xf>
    <xf numFmtId="0" fontId="5" fillId="2" borderId="9" xfId="0" applyFont="1" applyFill="1" applyBorder="1" applyAlignment="1">
      <alignment horizontal="center" vertical="center" wrapText="1"/>
    </xf>
    <xf numFmtId="165" fontId="5" fillId="2" borderId="9"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165" fontId="5" fillId="2" borderId="10" xfId="0" applyNumberFormat="1"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vertical="center" wrapText="1"/>
    </xf>
    <xf numFmtId="15" fontId="3" fillId="0" borderId="10" xfId="0" applyNumberFormat="1" applyFont="1" applyBorder="1" applyAlignment="1">
      <alignment horizontal="center" vertical="center" wrapText="1"/>
    </xf>
    <xf numFmtId="165" fontId="3" fillId="0" borderId="10" xfId="1" applyNumberFormat="1" applyFont="1" applyFill="1" applyBorder="1" applyAlignment="1">
      <alignment vertical="center" wrapText="1"/>
    </xf>
    <xf numFmtId="0" fontId="3" fillId="0" borderId="10" xfId="0" applyFont="1" applyBorder="1" applyAlignment="1">
      <alignment horizontal="center" vertical="center"/>
    </xf>
    <xf numFmtId="165" fontId="3" fillId="0" borderId="10" xfId="0" applyNumberFormat="1" applyFont="1" applyBorder="1" applyAlignment="1">
      <alignment horizontal="center" vertical="center"/>
    </xf>
    <xf numFmtId="165" fontId="3" fillId="0" borderId="10" xfId="1" applyNumberFormat="1" applyFont="1" applyBorder="1" applyAlignment="1">
      <alignment vertical="center" wrapText="1"/>
    </xf>
    <xf numFmtId="0" fontId="3" fillId="0" borderId="0" xfId="0" applyFont="1" applyAlignment="1">
      <alignment wrapText="1"/>
    </xf>
    <xf numFmtId="165" fontId="3" fillId="0" borderId="10" xfId="1" applyNumberFormat="1" applyFont="1" applyBorder="1" applyAlignment="1">
      <alignment horizontal="center" vertical="center" wrapText="1"/>
    </xf>
    <xf numFmtId="43" fontId="3" fillId="0" borderId="10" xfId="1" applyFont="1" applyBorder="1" applyAlignment="1">
      <alignment horizontal="center" vertical="center" wrapText="1"/>
    </xf>
    <xf numFmtId="0" fontId="3" fillId="8" borderId="10" xfId="0" applyFont="1" applyFill="1" applyBorder="1" applyAlignment="1">
      <alignment vertical="center" wrapText="1"/>
    </xf>
    <xf numFmtId="165" fontId="3" fillId="0" borderId="10" xfId="0" applyNumberFormat="1" applyFont="1" applyBorder="1" applyAlignment="1">
      <alignment horizontal="center" vertical="center" wrapText="1"/>
    </xf>
    <xf numFmtId="0" fontId="3" fillId="7" borderId="10" xfId="0" applyFont="1" applyFill="1" applyBorder="1" applyAlignment="1">
      <alignment vertical="center" wrapText="1"/>
    </xf>
    <xf numFmtId="0" fontId="3" fillId="0" borderId="11" xfId="0" applyFont="1" applyBorder="1" applyAlignment="1">
      <alignment horizontal="center" vertical="center" wrapText="1"/>
    </xf>
    <xf numFmtId="0" fontId="3" fillId="0" borderId="11" xfId="0" applyFont="1" applyBorder="1" applyAlignment="1">
      <alignment vertical="center" wrapText="1"/>
    </xf>
    <xf numFmtId="15" fontId="3" fillId="0" borderId="11" xfId="0" applyNumberFormat="1" applyFont="1" applyBorder="1" applyAlignment="1">
      <alignment horizontal="center" vertical="center" wrapText="1"/>
    </xf>
    <xf numFmtId="165" fontId="3" fillId="0" borderId="11" xfId="1" applyNumberFormat="1" applyFont="1" applyFill="1" applyBorder="1" applyAlignment="1">
      <alignment vertical="center" wrapText="1"/>
    </xf>
    <xf numFmtId="0" fontId="3" fillId="0" borderId="11" xfId="0" applyFont="1" applyBorder="1" applyAlignment="1">
      <alignment horizontal="center" vertical="center"/>
    </xf>
    <xf numFmtId="165" fontId="3" fillId="0" borderId="11" xfId="0" applyNumberFormat="1" applyFont="1" applyBorder="1" applyAlignment="1">
      <alignment horizontal="center" vertical="center"/>
    </xf>
    <xf numFmtId="43" fontId="2" fillId="4" borderId="2" xfId="1" applyFont="1" applyFill="1" applyBorder="1" applyAlignment="1">
      <alignment vertical="center"/>
    </xf>
    <xf numFmtId="165" fontId="2" fillId="4" borderId="2" xfId="1" applyNumberFormat="1" applyFont="1" applyFill="1" applyBorder="1" applyAlignment="1">
      <alignment vertical="center"/>
    </xf>
    <xf numFmtId="43" fontId="2" fillId="0" borderId="0" xfId="1" applyFont="1" applyAlignment="1">
      <alignment vertical="center"/>
    </xf>
    <xf numFmtId="4" fontId="3" fillId="0" borderId="0" xfId="0" applyNumberFormat="1" applyFont="1" applyAlignment="1">
      <alignment horizontal="left" vertical="center"/>
    </xf>
    <xf numFmtId="0" fontId="3" fillId="0" borderId="4" xfId="0" applyFont="1" applyBorder="1" applyAlignment="1">
      <alignment vertical="top"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horizontal="justify" vertical="center" wrapText="1"/>
    </xf>
    <xf numFmtId="0" fontId="2" fillId="0" borderId="4" xfId="0" applyFont="1" applyBorder="1" applyAlignment="1">
      <alignment horizontal="left" vertical="center" wrapText="1" indent="1"/>
    </xf>
    <xf numFmtId="0" fontId="2" fillId="0" borderId="1" xfId="0" applyFont="1" applyBorder="1" applyAlignment="1">
      <alignment vertical="center" wrapText="1"/>
    </xf>
    <xf numFmtId="14" fontId="3" fillId="0" borderId="1" xfId="0" applyNumberFormat="1" applyFont="1" applyBorder="1" applyAlignment="1">
      <alignment vertical="center" wrapText="1"/>
    </xf>
    <xf numFmtId="1" fontId="3" fillId="0" borderId="1" xfId="0" applyNumberFormat="1" applyFont="1" applyBorder="1" applyAlignment="1">
      <alignment vertical="center" wrapText="1"/>
    </xf>
    <xf numFmtId="0" fontId="3" fillId="0" borderId="1" xfId="0" applyFont="1" applyBorder="1" applyAlignment="1">
      <alignment vertical="center"/>
    </xf>
    <xf numFmtId="164" fontId="3" fillId="0" borderId="1" xfId="0" applyNumberFormat="1" applyFont="1" applyBorder="1" applyAlignment="1">
      <alignment vertical="center" wrapText="1"/>
    </xf>
    <xf numFmtId="15" fontId="3" fillId="0" borderId="1" xfId="0" applyNumberFormat="1" applyFont="1" applyBorder="1" applyAlignment="1">
      <alignment horizontal="center" vertical="center" wrapText="1"/>
    </xf>
    <xf numFmtId="165" fontId="3" fillId="0" borderId="1" xfId="1" applyNumberFormat="1" applyFont="1" applyBorder="1" applyAlignment="1">
      <alignment horizontal="right" vertical="center" wrapText="1"/>
    </xf>
    <xf numFmtId="165" fontId="3" fillId="0" borderId="1" xfId="0" applyNumberFormat="1" applyFont="1" applyBorder="1" applyAlignment="1">
      <alignment vertical="center" wrapText="1"/>
    </xf>
    <xf numFmtId="0" fontId="2" fillId="3" borderId="2" xfId="0" applyFont="1" applyFill="1" applyBorder="1" applyAlignment="1">
      <alignment vertical="center"/>
    </xf>
    <xf numFmtId="165" fontId="2" fillId="3" borderId="2" xfId="0" applyNumberFormat="1" applyFont="1" applyFill="1" applyBorder="1" applyAlignment="1">
      <alignment vertical="center"/>
    </xf>
    <xf numFmtId="0" fontId="3" fillId="0" borderId="10" xfId="0" applyFont="1" applyBorder="1" applyAlignment="1">
      <alignment vertical="top"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2" fillId="0" borderId="10" xfId="0" applyFont="1" applyBorder="1" applyAlignment="1">
      <alignment horizontal="justify" vertical="center" wrapText="1"/>
    </xf>
    <xf numFmtId="0" fontId="2" fillId="0" borderId="10" xfId="0" applyFont="1" applyBorder="1" applyAlignment="1">
      <alignment horizontal="left" vertical="center" wrapText="1" indent="1"/>
    </xf>
    <xf numFmtId="165" fontId="3" fillId="0" borderId="10" xfId="1" applyNumberFormat="1" applyFont="1" applyBorder="1" applyAlignment="1">
      <alignment horizontal="center" vertical="center"/>
    </xf>
    <xf numFmtId="43" fontId="3" fillId="0" borderId="10" xfId="0" applyNumberFormat="1" applyFont="1" applyBorder="1" applyAlignment="1">
      <alignment horizontal="center" vertical="center" wrapText="1"/>
    </xf>
    <xf numFmtId="165" fontId="3" fillId="0" borderId="11" xfId="1" applyNumberFormat="1" applyFont="1" applyBorder="1" applyAlignment="1">
      <alignment vertical="center" wrapText="1"/>
    </xf>
    <xf numFmtId="165" fontId="3" fillId="0" borderId="11" xfId="1" applyNumberFormat="1" applyFont="1" applyBorder="1" applyAlignment="1">
      <alignment horizontal="center" vertical="center"/>
    </xf>
    <xf numFmtId="165" fontId="3" fillId="3" borderId="2" xfId="1" applyNumberFormat="1" applyFont="1" applyFill="1" applyBorder="1" applyAlignment="1">
      <alignment vertical="center"/>
    </xf>
    <xf numFmtId="165" fontId="2" fillId="3" borderId="2" xfId="1" applyNumberFormat="1" applyFont="1" applyFill="1" applyBorder="1" applyAlignment="1">
      <alignment vertical="center"/>
    </xf>
    <xf numFmtId="43" fontId="3" fillId="0" borderId="11" xfId="0" applyNumberFormat="1" applyFont="1" applyBorder="1" applyAlignment="1">
      <alignment horizontal="center" vertical="center" wrapText="1"/>
    </xf>
    <xf numFmtId="0" fontId="3" fillId="5" borderId="10" xfId="0" applyFont="1" applyFill="1" applyBorder="1" applyAlignment="1">
      <alignment horizontal="center" vertical="center"/>
    </xf>
    <xf numFmtId="0" fontId="3" fillId="5" borderId="10" xfId="0" applyFont="1" applyFill="1" applyBorder="1" applyAlignment="1">
      <alignment horizontal="center" vertical="center" wrapText="1"/>
    </xf>
    <xf numFmtId="0" fontId="3" fillId="0" borderId="12" xfId="0" applyFont="1" applyBorder="1" applyAlignment="1">
      <alignment vertical="top" wrapText="1"/>
    </xf>
    <xf numFmtId="0" fontId="2" fillId="0" borderId="12" xfId="0" applyFont="1" applyBorder="1" applyAlignment="1">
      <alignment horizontal="center" vertical="center" wrapText="1"/>
    </xf>
    <xf numFmtId="0" fontId="2" fillId="0" borderId="12" xfId="0" applyFont="1" applyBorder="1" applyAlignment="1">
      <alignment vertical="center" wrapText="1"/>
    </xf>
    <xf numFmtId="0" fontId="2" fillId="0" borderId="12" xfId="0" applyFont="1" applyBorder="1" applyAlignment="1">
      <alignment horizontal="justify" vertical="center" wrapText="1"/>
    </xf>
    <xf numFmtId="0" fontId="2" fillId="0" borderId="12" xfId="0" applyFont="1" applyBorder="1" applyAlignment="1">
      <alignment horizontal="left" vertical="center" wrapText="1" inden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D05EC-4444-4411-B8BA-20A4C9659EC5}">
  <sheetPr>
    <pageSetUpPr fitToPage="1"/>
  </sheetPr>
  <dimension ref="A1:N22"/>
  <sheetViews>
    <sheetView showGridLines="0" tabSelected="1" view="pageBreakPreview" zoomScale="80" zoomScaleNormal="80" zoomScaleSheetLayoutView="80" workbookViewId="0">
      <pane ySplit="4" topLeftCell="A5" activePane="bottomLeft" state="frozen"/>
      <selection activeCell="A6" sqref="A6"/>
      <selection pane="bottomLeft" activeCell="G6" sqref="G6"/>
    </sheetView>
  </sheetViews>
  <sheetFormatPr defaultRowHeight="15" x14ac:dyDescent="0.3"/>
  <cols>
    <col min="1" max="1" width="4.85546875" style="2" customWidth="1"/>
    <col min="2" max="2" width="122.140625" style="2" customWidth="1"/>
    <col min="3" max="3" width="12.42578125" style="3" customWidth="1"/>
    <col min="4" max="4" width="8.7109375" style="3" customWidth="1"/>
    <col min="5" max="5" width="20.42578125" style="3" bestFit="1" customWidth="1"/>
    <col min="6" max="6" width="12" style="2" customWidth="1"/>
    <col min="7" max="7" width="21" style="2" bestFit="1" customWidth="1"/>
    <col min="8" max="8" width="24.28515625" style="2" customWidth="1"/>
    <col min="9" max="10" width="20.5703125" style="2" customWidth="1"/>
    <col min="11" max="11" width="12.140625" style="2" customWidth="1"/>
    <col min="12" max="12" width="71.85546875" style="2" customWidth="1"/>
    <col min="13" max="13" width="15.85546875" style="2" customWidth="1"/>
    <col min="14" max="14" width="19.5703125" style="2" customWidth="1"/>
    <col min="15" max="15" width="19.28515625" style="2" customWidth="1"/>
    <col min="16" max="16384" width="9.140625" style="2"/>
  </cols>
  <sheetData>
    <row r="1" spans="1:14" ht="27" customHeight="1" x14ac:dyDescent="0.3">
      <c r="A1" s="1" t="s">
        <v>49</v>
      </c>
      <c r="E1" s="4"/>
      <c r="G1" s="4"/>
      <c r="I1" s="5"/>
      <c r="J1" s="5"/>
    </row>
    <row r="2" spans="1:14" ht="41.25" customHeight="1" x14ac:dyDescent="0.3">
      <c r="A2" s="6" t="s">
        <v>256</v>
      </c>
      <c r="G2" s="7"/>
      <c r="H2" s="7"/>
    </row>
    <row r="3" spans="1:14" ht="44.25" customHeight="1" x14ac:dyDescent="0.3">
      <c r="A3" s="8" t="s">
        <v>20</v>
      </c>
      <c r="B3" s="8" t="s">
        <v>0</v>
      </c>
      <c r="C3" s="9"/>
      <c r="D3" s="108" t="s">
        <v>1</v>
      </c>
      <c r="E3" s="109"/>
      <c r="F3" s="110" t="s">
        <v>2</v>
      </c>
      <c r="G3" s="111"/>
      <c r="H3" s="10"/>
      <c r="I3" s="10"/>
      <c r="J3" s="11"/>
      <c r="K3" s="112" t="s">
        <v>22</v>
      </c>
      <c r="L3" s="8" t="s">
        <v>30</v>
      </c>
    </row>
    <row r="4" spans="1:14" s="3" customFormat="1" ht="60.75" customHeight="1" x14ac:dyDescent="0.3">
      <c r="A4" s="8"/>
      <c r="B4" s="8" t="s">
        <v>50</v>
      </c>
      <c r="C4" s="8" t="s">
        <v>139</v>
      </c>
      <c r="D4" s="8" t="s">
        <v>3</v>
      </c>
      <c r="E4" s="8" t="s">
        <v>4</v>
      </c>
      <c r="F4" s="8" t="s">
        <v>3</v>
      </c>
      <c r="G4" s="12" t="s">
        <v>48</v>
      </c>
      <c r="H4" s="8" t="str">
        <f>'Annexure 1'!G6</f>
        <v>Amount of claim rejected
(Estimated)</v>
      </c>
      <c r="I4" s="8" t="s">
        <v>84</v>
      </c>
      <c r="J4" s="13" t="s">
        <v>195</v>
      </c>
      <c r="K4" s="113"/>
      <c r="L4" s="8" t="s">
        <v>5</v>
      </c>
    </row>
    <row r="5" spans="1:14" ht="46.5" customHeight="1" x14ac:dyDescent="0.3">
      <c r="A5" s="14">
        <v>1</v>
      </c>
      <c r="B5" s="15" t="s">
        <v>6</v>
      </c>
      <c r="C5" s="14" t="s">
        <v>21</v>
      </c>
      <c r="D5" s="16" t="s">
        <v>21</v>
      </c>
      <c r="E5" s="17">
        <v>0</v>
      </c>
      <c r="F5" s="16" t="s">
        <v>21</v>
      </c>
      <c r="G5" s="17">
        <v>0</v>
      </c>
      <c r="H5" s="17">
        <f>G5</f>
        <v>0</v>
      </c>
      <c r="I5" s="17">
        <v>0</v>
      </c>
      <c r="J5" s="17">
        <v>0</v>
      </c>
      <c r="K5" s="18" t="s">
        <v>21</v>
      </c>
      <c r="L5" s="19" t="s">
        <v>21</v>
      </c>
      <c r="M5" s="5"/>
      <c r="N5" s="5"/>
    </row>
    <row r="6" spans="1:14" ht="46.5" customHeight="1" x14ac:dyDescent="0.3">
      <c r="A6" s="20">
        <f>A5+1</f>
        <v>2</v>
      </c>
      <c r="B6" s="21" t="s">
        <v>244</v>
      </c>
      <c r="C6" s="20" t="s">
        <v>140</v>
      </c>
      <c r="D6" s="18">
        <v>100</v>
      </c>
      <c r="E6" s="22">
        <f>'Annexure 1'!D107</f>
        <v>639196390.00762367</v>
      </c>
      <c r="F6" s="18">
        <f>D6</f>
        <v>100</v>
      </c>
      <c r="G6" s="22">
        <f>'Annexure 1'!E107</f>
        <v>535619123.4982658</v>
      </c>
      <c r="H6" s="22">
        <f>'Annexure 1'!G107</f>
        <v>103577266.50935796</v>
      </c>
      <c r="I6" s="23">
        <f>'Annexure 1'!H107</f>
        <v>0</v>
      </c>
      <c r="J6" s="17">
        <v>0</v>
      </c>
      <c r="K6" s="24">
        <v>1</v>
      </c>
      <c r="L6" s="19" t="s">
        <v>218</v>
      </c>
      <c r="M6" s="5"/>
      <c r="N6" s="25"/>
    </row>
    <row r="7" spans="1:14" ht="46.5" customHeight="1" x14ac:dyDescent="0.3">
      <c r="A7" s="20">
        <f>A6+1</f>
        <v>3</v>
      </c>
      <c r="B7" s="21" t="s">
        <v>245</v>
      </c>
      <c r="C7" s="20" t="s">
        <v>140</v>
      </c>
      <c r="D7" s="18">
        <v>1</v>
      </c>
      <c r="E7" s="22">
        <v>140145085</v>
      </c>
      <c r="F7" s="18">
        <v>1</v>
      </c>
      <c r="G7" s="22">
        <v>133233641.497678</v>
      </c>
      <c r="H7" s="22">
        <f>E7-G7</f>
        <v>6911443.5023220032</v>
      </c>
      <c r="I7" s="23">
        <v>0</v>
      </c>
      <c r="J7" s="17">
        <v>0</v>
      </c>
      <c r="K7" s="26"/>
      <c r="L7" s="19" t="s">
        <v>239</v>
      </c>
      <c r="M7" s="5"/>
      <c r="N7" s="25"/>
    </row>
    <row r="8" spans="1:14" ht="74.25" customHeight="1" x14ac:dyDescent="0.3">
      <c r="A8" s="20">
        <f>A7+1</f>
        <v>4</v>
      </c>
      <c r="B8" s="21" t="s">
        <v>246</v>
      </c>
      <c r="C8" s="20" t="s">
        <v>140</v>
      </c>
      <c r="D8" s="18">
        <v>6</v>
      </c>
      <c r="E8" s="22">
        <f>'Annexure 7'!D14</f>
        <v>1693347635</v>
      </c>
      <c r="F8" s="18">
        <v>6</v>
      </c>
      <c r="G8" s="22">
        <f>'Annexure 7'!E14</f>
        <v>574845724</v>
      </c>
      <c r="H8" s="22">
        <v>0</v>
      </c>
      <c r="I8" s="23">
        <v>0</v>
      </c>
      <c r="J8" s="17">
        <f>'Annexure 7'!H14</f>
        <v>1118501911</v>
      </c>
      <c r="K8" s="27">
        <v>7</v>
      </c>
      <c r="L8" s="18" t="s">
        <v>237</v>
      </c>
      <c r="M8" s="5"/>
      <c r="N8" s="25"/>
    </row>
    <row r="9" spans="1:14" ht="46.5" customHeight="1" x14ac:dyDescent="0.3">
      <c r="A9" s="20">
        <f>A8+1</f>
        <v>5</v>
      </c>
      <c r="B9" s="21" t="s">
        <v>247</v>
      </c>
      <c r="C9" s="20" t="s">
        <v>141</v>
      </c>
      <c r="D9" s="18">
        <f>COUNTA('Annexure 2'!A8)</f>
        <v>1</v>
      </c>
      <c r="E9" s="22">
        <f>'Annexure 2'!D11</f>
        <v>9989670414</v>
      </c>
      <c r="F9" s="18">
        <v>1</v>
      </c>
      <c r="G9" s="23">
        <f>'Annexure 2'!E11</f>
        <v>9989670414</v>
      </c>
      <c r="H9" s="23">
        <v>0</v>
      </c>
      <c r="I9" s="23">
        <f>'Annexure 1'!H108</f>
        <v>0</v>
      </c>
      <c r="J9" s="17">
        <v>0</v>
      </c>
      <c r="K9" s="27">
        <v>2</v>
      </c>
      <c r="L9" s="19" t="s">
        <v>21</v>
      </c>
      <c r="M9" s="5"/>
    </row>
    <row r="10" spans="1:14" ht="46.5" customHeight="1" x14ac:dyDescent="0.3">
      <c r="A10" s="20">
        <f t="shared" ref="A10:A16" si="0">A9+1</f>
        <v>6</v>
      </c>
      <c r="B10" s="21" t="s">
        <v>248</v>
      </c>
      <c r="C10" s="14" t="s">
        <v>141</v>
      </c>
      <c r="D10" s="16">
        <v>1</v>
      </c>
      <c r="E10" s="28">
        <v>163376461</v>
      </c>
      <c r="F10" s="18" t="s">
        <v>21</v>
      </c>
      <c r="G10" s="28">
        <v>0</v>
      </c>
      <c r="H10" s="23">
        <f>E10-G10</f>
        <v>163376461</v>
      </c>
      <c r="I10" s="23">
        <v>0</v>
      </c>
      <c r="J10" s="17">
        <v>0</v>
      </c>
      <c r="K10" s="18" t="s">
        <v>21</v>
      </c>
      <c r="L10" s="19" t="s">
        <v>234</v>
      </c>
    </row>
    <row r="11" spans="1:14" ht="46.5" customHeight="1" x14ac:dyDescent="0.3">
      <c r="A11" s="20">
        <f t="shared" si="0"/>
        <v>7</v>
      </c>
      <c r="B11" s="21" t="s">
        <v>249</v>
      </c>
      <c r="C11" s="14" t="s">
        <v>141</v>
      </c>
      <c r="D11" s="16">
        <v>1</v>
      </c>
      <c r="E11" s="28">
        <f>20966485754</f>
        <v>20966485754</v>
      </c>
      <c r="F11" s="18" t="s">
        <v>21</v>
      </c>
      <c r="G11" s="28">
        <v>0</v>
      </c>
      <c r="H11" s="23">
        <f>E11-G11</f>
        <v>20966485754</v>
      </c>
      <c r="I11" s="23">
        <v>0</v>
      </c>
      <c r="J11" s="17">
        <v>0</v>
      </c>
      <c r="K11" s="18" t="s">
        <v>21</v>
      </c>
      <c r="L11" s="19" t="s">
        <v>235</v>
      </c>
    </row>
    <row r="12" spans="1:14" ht="135.75" customHeight="1" x14ac:dyDescent="0.3">
      <c r="A12" s="20">
        <f t="shared" si="0"/>
        <v>8</v>
      </c>
      <c r="B12" s="21" t="s">
        <v>250</v>
      </c>
      <c r="C12" s="20" t="s">
        <v>143</v>
      </c>
      <c r="D12" s="16">
        <v>12</v>
      </c>
      <c r="E12" s="28">
        <f>'Annexure 4'!D20</f>
        <v>3764929</v>
      </c>
      <c r="F12" s="18">
        <v>11</v>
      </c>
      <c r="G12" s="28">
        <f>'Annexure 4'!E20</f>
        <v>11</v>
      </c>
      <c r="H12" s="23">
        <f>'Annexure 4'!G20</f>
        <v>319276</v>
      </c>
      <c r="I12" s="23">
        <v>0</v>
      </c>
      <c r="J12" s="23">
        <f>'Annexure 4'!I20</f>
        <v>3445642</v>
      </c>
      <c r="K12" s="27">
        <v>4</v>
      </c>
      <c r="L12" s="18" t="s">
        <v>238</v>
      </c>
    </row>
    <row r="13" spans="1:14" ht="102.75" customHeight="1" x14ac:dyDescent="0.3">
      <c r="A13" s="20">
        <f t="shared" si="0"/>
        <v>9</v>
      </c>
      <c r="B13" s="21" t="s">
        <v>251</v>
      </c>
      <c r="C13" s="14" t="s">
        <v>142</v>
      </c>
      <c r="D13" s="16">
        <v>28</v>
      </c>
      <c r="E13" s="28">
        <f>'Annexure 5'!D36</f>
        <v>293377739.86000001</v>
      </c>
      <c r="F13" s="18" t="s">
        <v>21</v>
      </c>
      <c r="G13" s="28">
        <f>'Annexure 5'!E36</f>
        <v>27</v>
      </c>
      <c r="H13" s="23">
        <f>'Annexure 5'!G36</f>
        <v>4640000</v>
      </c>
      <c r="I13" s="23">
        <v>0</v>
      </c>
      <c r="J13" s="23">
        <f>'Annexure 5'!I36</f>
        <v>288737712.86000001</v>
      </c>
      <c r="K13" s="27">
        <v>5</v>
      </c>
      <c r="L13" s="18" t="s">
        <v>236</v>
      </c>
    </row>
    <row r="14" spans="1:14" ht="46.5" customHeight="1" x14ac:dyDescent="0.3">
      <c r="A14" s="20">
        <f t="shared" si="0"/>
        <v>10</v>
      </c>
      <c r="B14" s="21" t="s">
        <v>252</v>
      </c>
      <c r="C14" s="20" t="s">
        <v>144</v>
      </c>
      <c r="D14" s="18">
        <v>15</v>
      </c>
      <c r="E14" s="22">
        <f>'Annexure 3'!D23</f>
        <v>431546821.59000003</v>
      </c>
      <c r="F14" s="18">
        <v>15</v>
      </c>
      <c r="G14" s="22">
        <f>'Annexure 3'!E23</f>
        <v>285439116.66999996</v>
      </c>
      <c r="H14" s="23">
        <f>'Annexure 3'!G23</f>
        <v>146107704.92000002</v>
      </c>
      <c r="I14" s="23">
        <f>'Annexure 3'!H23</f>
        <v>0</v>
      </c>
      <c r="J14" s="23">
        <v>0</v>
      </c>
      <c r="K14" s="27">
        <v>3</v>
      </c>
      <c r="L14" s="29" t="s">
        <v>218</v>
      </c>
    </row>
    <row r="15" spans="1:14" ht="46.5" customHeight="1" x14ac:dyDescent="0.3">
      <c r="A15" s="20">
        <f t="shared" si="0"/>
        <v>11</v>
      </c>
      <c r="B15" s="21" t="s">
        <v>253</v>
      </c>
      <c r="C15" s="20" t="s">
        <v>144</v>
      </c>
      <c r="D15" s="30">
        <v>3</v>
      </c>
      <c r="E15" s="28">
        <f>'Annexure 6'!D11</f>
        <v>32001521</v>
      </c>
      <c r="F15" s="18">
        <f>D15</f>
        <v>3</v>
      </c>
      <c r="G15" s="22">
        <f>'Annexure 6'!E11</f>
        <v>32001521</v>
      </c>
      <c r="H15" s="23">
        <f>E15-G15</f>
        <v>0</v>
      </c>
      <c r="I15" s="23">
        <v>0</v>
      </c>
      <c r="J15" s="23">
        <v>0</v>
      </c>
      <c r="K15" s="31">
        <v>6</v>
      </c>
      <c r="L15" s="29" t="s">
        <v>218</v>
      </c>
      <c r="M15" s="5"/>
    </row>
    <row r="16" spans="1:14" ht="46.5" customHeight="1" x14ac:dyDescent="0.3">
      <c r="A16" s="20">
        <f t="shared" si="0"/>
        <v>12</v>
      </c>
      <c r="B16" s="32" t="s">
        <v>254</v>
      </c>
      <c r="C16" s="14" t="s">
        <v>21</v>
      </c>
      <c r="D16" s="16" t="s">
        <v>21</v>
      </c>
      <c r="E16" s="28">
        <v>0</v>
      </c>
      <c r="F16" s="18" t="s">
        <v>21</v>
      </c>
      <c r="G16" s="22">
        <v>0</v>
      </c>
      <c r="H16" s="23">
        <v>0</v>
      </c>
      <c r="I16" s="23">
        <f>'Annexure 1'!H114</f>
        <v>0</v>
      </c>
      <c r="J16" s="23">
        <v>0</v>
      </c>
      <c r="K16" s="29"/>
      <c r="L16" s="29" t="s">
        <v>21</v>
      </c>
    </row>
    <row r="17" spans="1:12" ht="27" customHeight="1" x14ac:dyDescent="0.3">
      <c r="A17" s="33" t="s">
        <v>7</v>
      </c>
      <c r="B17" s="33"/>
      <c r="C17" s="34"/>
      <c r="D17" s="35">
        <f>SUM(D5:D16)</f>
        <v>168</v>
      </c>
      <c r="E17" s="36">
        <f>SUM(E5:E16)</f>
        <v>34352912750.457623</v>
      </c>
      <c r="F17" s="35">
        <f t="shared" ref="F17" si="1">SUM(F5:F16)</f>
        <v>137</v>
      </c>
      <c r="G17" s="36">
        <f>SUM(G5:G16)</f>
        <v>11550809578.665943</v>
      </c>
      <c r="H17" s="36">
        <f>SUM(H5:H16)</f>
        <v>21391417905.931679</v>
      </c>
      <c r="I17" s="36">
        <f>SUM(I5:I16)</f>
        <v>0</v>
      </c>
      <c r="J17" s="36">
        <f>SUM(J5:J16)</f>
        <v>1410685265.8600001</v>
      </c>
      <c r="K17" s="37"/>
      <c r="L17" s="37"/>
    </row>
    <row r="18" spans="1:12" x14ac:dyDescent="0.3">
      <c r="E18" s="38"/>
      <c r="F18" s="39"/>
    </row>
    <row r="20" spans="1:12" x14ac:dyDescent="0.3">
      <c r="G20" s="40"/>
    </row>
    <row r="22" spans="1:12" x14ac:dyDescent="0.3">
      <c r="G22" s="5"/>
    </row>
  </sheetData>
  <mergeCells count="3">
    <mergeCell ref="D3:E3"/>
    <mergeCell ref="F3:G3"/>
    <mergeCell ref="K3:K4"/>
  </mergeCells>
  <pageMargins left="0.70866141732283472" right="0.70866141732283472" top="0.74803149606299213" bottom="0.74803149606299213" header="0.31496062992125984" footer="0.31496062992125984"/>
  <pageSetup scale="27" orientation="landscape" r:id="rId1"/>
  <ignoredErrors>
    <ignoredError sqref="I9 H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C71E8-40B6-4D56-B8A3-B14165F603CE}">
  <sheetPr>
    <pageSetUpPr fitToPage="1"/>
  </sheetPr>
  <dimension ref="A1:I111"/>
  <sheetViews>
    <sheetView showGridLines="0" view="pageBreakPreview" zoomScale="80" zoomScaleNormal="90" zoomScaleSheetLayoutView="80" workbookViewId="0">
      <pane ySplit="6" topLeftCell="A91" activePane="bottomLeft" state="frozen"/>
      <selection activeCell="B8" sqref="B8"/>
      <selection pane="bottomLeft" activeCell="B8" sqref="B8"/>
    </sheetView>
  </sheetViews>
  <sheetFormatPr defaultRowHeight="15" x14ac:dyDescent="0.3"/>
  <cols>
    <col min="1" max="1" width="9.140625" style="2"/>
    <col min="2" max="2" width="84.28515625" style="2" customWidth="1"/>
    <col min="3" max="3" width="13.7109375" style="2" customWidth="1"/>
    <col min="4" max="4" width="17.7109375" style="2" bestFit="1" customWidth="1"/>
    <col min="5" max="5" width="27.28515625" style="2" customWidth="1"/>
    <col min="6" max="6" width="30.140625" style="2" bestFit="1" customWidth="1"/>
    <col min="7" max="7" width="24.28515625" style="5" customWidth="1"/>
    <col min="8" max="8" width="23.5703125" style="42" customWidth="1"/>
    <col min="9" max="9" width="84.7109375" style="2" customWidth="1"/>
    <col min="10" max="16384" width="9.140625" style="2"/>
  </cols>
  <sheetData>
    <row r="1" spans="1:9" ht="32.25" customHeight="1" x14ac:dyDescent="0.3">
      <c r="A1" s="41" t="s">
        <v>8</v>
      </c>
    </row>
    <row r="2" spans="1:9" ht="32.25" customHeight="1" x14ac:dyDescent="0.3">
      <c r="A2" s="43" t="str">
        <f>'Main Summary'!A2</f>
        <v>List of Creditors as on May 26, 2023</v>
      </c>
      <c r="C2" s="44"/>
      <c r="D2" s="44"/>
      <c r="E2" s="44"/>
      <c r="F2" s="44"/>
      <c r="G2" s="45"/>
    </row>
    <row r="3" spans="1:9" ht="32.25" customHeight="1" x14ac:dyDescent="0.3">
      <c r="A3" s="43" t="s">
        <v>23</v>
      </c>
      <c r="C3" s="44"/>
      <c r="D3" s="44"/>
      <c r="E3" s="44"/>
      <c r="F3" s="44"/>
      <c r="G3" s="45"/>
    </row>
    <row r="4" spans="1:9" ht="54" customHeight="1" x14ac:dyDescent="0.3">
      <c r="A4" s="46" t="s">
        <v>51</v>
      </c>
    </row>
    <row r="5" spans="1:9" s="3" customFormat="1" ht="48.75" customHeight="1" x14ac:dyDescent="0.3">
      <c r="A5" s="47" t="s">
        <v>20</v>
      </c>
      <c r="B5" s="47" t="s">
        <v>17</v>
      </c>
      <c r="C5" s="114" t="s">
        <v>9</v>
      </c>
      <c r="D5" s="114"/>
      <c r="E5" s="47" t="s">
        <v>10</v>
      </c>
      <c r="F5" s="47"/>
      <c r="G5" s="48"/>
      <c r="H5" s="48"/>
      <c r="I5" s="47" t="s">
        <v>30</v>
      </c>
    </row>
    <row r="6" spans="1:9" s="3" customFormat="1" ht="62.25" customHeight="1" x14ac:dyDescent="0.3">
      <c r="A6" s="49"/>
      <c r="B6" s="49" t="s">
        <v>50</v>
      </c>
      <c r="C6" s="49" t="s">
        <v>12</v>
      </c>
      <c r="D6" s="49" t="s">
        <v>13</v>
      </c>
      <c r="E6" s="49" t="s">
        <v>48</v>
      </c>
      <c r="F6" s="49" t="s">
        <v>14</v>
      </c>
      <c r="G6" s="50" t="s">
        <v>112</v>
      </c>
      <c r="H6" s="50" t="s">
        <v>83</v>
      </c>
      <c r="I6" s="49"/>
    </row>
    <row r="7" spans="1:9" s="58" customFormat="1" ht="24" customHeight="1" x14ac:dyDescent="0.3">
      <c r="A7" s="51">
        <v>1</v>
      </c>
      <c r="B7" s="52" t="s">
        <v>65</v>
      </c>
      <c r="C7" s="53">
        <v>44689</v>
      </c>
      <c r="D7" s="54">
        <v>1252618</v>
      </c>
      <c r="E7" s="54">
        <v>1252618</v>
      </c>
      <c r="F7" s="55" t="s">
        <v>197</v>
      </c>
      <c r="G7" s="56">
        <f t="shared" ref="G7:G16" si="0">D7-E7</f>
        <v>0</v>
      </c>
      <c r="H7" s="57">
        <v>0</v>
      </c>
      <c r="I7" s="51" t="s">
        <v>115</v>
      </c>
    </row>
    <row r="8" spans="1:9" s="58" customFormat="1" ht="24" customHeight="1" x14ac:dyDescent="0.3">
      <c r="A8" s="51">
        <f>A7+1</f>
        <v>2</v>
      </c>
      <c r="B8" s="52" t="s">
        <v>85</v>
      </c>
      <c r="C8" s="53">
        <v>44699</v>
      </c>
      <c r="D8" s="54">
        <v>2896936</v>
      </c>
      <c r="E8" s="54">
        <v>2894816.1982191782</v>
      </c>
      <c r="F8" s="55" t="s">
        <v>197</v>
      </c>
      <c r="G8" s="56">
        <f t="shared" si="0"/>
        <v>2119.8017808217555</v>
      </c>
      <c r="H8" s="57">
        <v>0</v>
      </c>
      <c r="I8" s="51" t="s">
        <v>115</v>
      </c>
    </row>
    <row r="9" spans="1:9" s="58" customFormat="1" ht="24" customHeight="1" x14ac:dyDescent="0.3">
      <c r="A9" s="51">
        <f t="shared" ref="A9:A72" si="1">A8+1</f>
        <v>3</v>
      </c>
      <c r="B9" s="52" t="s">
        <v>31</v>
      </c>
      <c r="C9" s="53">
        <v>44699</v>
      </c>
      <c r="D9" s="54">
        <v>2973863</v>
      </c>
      <c r="E9" s="54">
        <v>2973863</v>
      </c>
      <c r="F9" s="55" t="s">
        <v>197</v>
      </c>
      <c r="G9" s="56">
        <f t="shared" si="0"/>
        <v>0</v>
      </c>
      <c r="H9" s="57">
        <v>0</v>
      </c>
      <c r="I9" s="51" t="s">
        <v>115</v>
      </c>
    </row>
    <row r="10" spans="1:9" s="58" customFormat="1" ht="24" customHeight="1" x14ac:dyDescent="0.3">
      <c r="A10" s="51">
        <f t="shared" si="1"/>
        <v>4</v>
      </c>
      <c r="B10" s="52" t="s">
        <v>86</v>
      </c>
      <c r="C10" s="53">
        <v>44699</v>
      </c>
      <c r="D10" s="54">
        <v>2207237</v>
      </c>
      <c r="E10" s="54">
        <v>2207237</v>
      </c>
      <c r="F10" s="55" t="s">
        <v>197</v>
      </c>
      <c r="G10" s="56">
        <f t="shared" si="0"/>
        <v>0</v>
      </c>
      <c r="H10" s="57">
        <v>0</v>
      </c>
      <c r="I10" s="51" t="s">
        <v>115</v>
      </c>
    </row>
    <row r="11" spans="1:9" s="58" customFormat="1" ht="24" customHeight="1" x14ac:dyDescent="0.3">
      <c r="A11" s="51">
        <f t="shared" si="1"/>
        <v>5</v>
      </c>
      <c r="B11" s="52" t="s">
        <v>32</v>
      </c>
      <c r="C11" s="53">
        <v>44699</v>
      </c>
      <c r="D11" s="54">
        <v>3874338</v>
      </c>
      <c r="E11" s="54">
        <v>3870055.655780822</v>
      </c>
      <c r="F11" s="55" t="s">
        <v>197</v>
      </c>
      <c r="G11" s="56">
        <f t="shared" si="0"/>
        <v>4282.3442191779613</v>
      </c>
      <c r="H11" s="57">
        <v>0</v>
      </c>
      <c r="I11" s="51" t="s">
        <v>115</v>
      </c>
    </row>
    <row r="12" spans="1:9" s="58" customFormat="1" ht="24" customHeight="1" x14ac:dyDescent="0.3">
      <c r="A12" s="51">
        <f t="shared" si="1"/>
        <v>6</v>
      </c>
      <c r="B12" s="52" t="s">
        <v>33</v>
      </c>
      <c r="C12" s="53">
        <v>44699</v>
      </c>
      <c r="D12" s="54">
        <v>1841584</v>
      </c>
      <c r="E12" s="54">
        <v>1838312.4983013698</v>
      </c>
      <c r="F12" s="55" t="s">
        <v>197</v>
      </c>
      <c r="G12" s="56">
        <f t="shared" si="0"/>
        <v>3271.5016986301634</v>
      </c>
      <c r="H12" s="57">
        <v>0</v>
      </c>
      <c r="I12" s="51" t="s">
        <v>115</v>
      </c>
    </row>
    <row r="13" spans="1:9" s="58" customFormat="1" ht="24" customHeight="1" x14ac:dyDescent="0.3">
      <c r="A13" s="51">
        <f t="shared" si="1"/>
        <v>7</v>
      </c>
      <c r="B13" s="52" t="s">
        <v>87</v>
      </c>
      <c r="C13" s="53">
        <v>44699</v>
      </c>
      <c r="D13" s="54">
        <v>2619223</v>
      </c>
      <c r="E13" s="54">
        <v>2619223</v>
      </c>
      <c r="F13" s="55" t="s">
        <v>197</v>
      </c>
      <c r="G13" s="56">
        <f t="shared" si="0"/>
        <v>0</v>
      </c>
      <c r="H13" s="57">
        <v>0</v>
      </c>
      <c r="I13" s="51" t="s">
        <v>115</v>
      </c>
    </row>
    <row r="14" spans="1:9" s="58" customFormat="1" ht="24" customHeight="1" x14ac:dyDescent="0.3">
      <c r="A14" s="51">
        <f t="shared" si="1"/>
        <v>8</v>
      </c>
      <c r="B14" s="52" t="s">
        <v>88</v>
      </c>
      <c r="C14" s="53">
        <v>44699</v>
      </c>
      <c r="D14" s="54">
        <v>3618849</v>
      </c>
      <c r="E14" s="54">
        <v>3618849</v>
      </c>
      <c r="F14" s="55" t="s">
        <v>197</v>
      </c>
      <c r="G14" s="56">
        <f t="shared" si="0"/>
        <v>0</v>
      </c>
      <c r="H14" s="57">
        <v>0</v>
      </c>
      <c r="I14" s="51" t="s">
        <v>115</v>
      </c>
    </row>
    <row r="15" spans="1:9" s="58" customFormat="1" ht="39" customHeight="1" x14ac:dyDescent="0.3">
      <c r="A15" s="51">
        <f t="shared" si="1"/>
        <v>9</v>
      </c>
      <c r="B15" s="52" t="s">
        <v>89</v>
      </c>
      <c r="C15" s="53">
        <v>44699</v>
      </c>
      <c r="D15" s="54">
        <v>5236046</v>
      </c>
      <c r="E15" s="54">
        <v>1981953.8246849314</v>
      </c>
      <c r="F15" s="55" t="s">
        <v>197</v>
      </c>
      <c r="G15" s="56">
        <f t="shared" si="0"/>
        <v>3254092.1753150686</v>
      </c>
      <c r="H15" s="57">
        <v>0</v>
      </c>
      <c r="I15" s="51" t="s">
        <v>115</v>
      </c>
    </row>
    <row r="16" spans="1:9" s="58" customFormat="1" ht="24" customHeight="1" x14ac:dyDescent="0.3">
      <c r="A16" s="51">
        <f t="shared" si="1"/>
        <v>10</v>
      </c>
      <c r="B16" s="52" t="s">
        <v>34</v>
      </c>
      <c r="C16" s="53">
        <v>44699</v>
      </c>
      <c r="D16" s="54">
        <v>11427098</v>
      </c>
      <c r="E16" s="54">
        <v>10554807.971471233</v>
      </c>
      <c r="F16" s="55" t="s">
        <v>197</v>
      </c>
      <c r="G16" s="56">
        <f t="shared" si="0"/>
        <v>872290.02852876671</v>
      </c>
      <c r="H16" s="57">
        <v>0</v>
      </c>
      <c r="I16" s="51" t="s">
        <v>115</v>
      </c>
    </row>
    <row r="17" spans="1:9" s="58" customFormat="1" ht="24" customHeight="1" x14ac:dyDescent="0.3">
      <c r="A17" s="51">
        <f t="shared" si="1"/>
        <v>11</v>
      </c>
      <c r="B17" s="52" t="s">
        <v>35</v>
      </c>
      <c r="C17" s="53">
        <v>44699</v>
      </c>
      <c r="D17" s="54">
        <v>5977374</v>
      </c>
      <c r="E17" s="54">
        <v>5277374</v>
      </c>
      <c r="F17" s="55" t="s">
        <v>197</v>
      </c>
      <c r="G17" s="56">
        <f>D17-E17</f>
        <v>700000</v>
      </c>
      <c r="H17" s="57">
        <v>0</v>
      </c>
      <c r="I17" s="51" t="s">
        <v>115</v>
      </c>
    </row>
    <row r="18" spans="1:9" s="58" customFormat="1" ht="24" customHeight="1" x14ac:dyDescent="0.3">
      <c r="A18" s="51">
        <f t="shared" si="1"/>
        <v>12</v>
      </c>
      <c r="B18" s="52" t="s">
        <v>36</v>
      </c>
      <c r="C18" s="53">
        <v>44699</v>
      </c>
      <c r="D18" s="54">
        <v>6586147</v>
      </c>
      <c r="E18" s="54">
        <v>6392328.8374794517</v>
      </c>
      <c r="F18" s="55" t="s">
        <v>197</v>
      </c>
      <c r="G18" s="56">
        <f t="shared" ref="G18:G38" si="2">D18-E18</f>
        <v>193818.16252054833</v>
      </c>
      <c r="H18" s="57">
        <v>0</v>
      </c>
      <c r="I18" s="51" t="s">
        <v>115</v>
      </c>
    </row>
    <row r="19" spans="1:9" s="58" customFormat="1" ht="24" customHeight="1" x14ac:dyDescent="0.3">
      <c r="A19" s="51">
        <f t="shared" si="1"/>
        <v>13</v>
      </c>
      <c r="B19" s="52" t="s">
        <v>90</v>
      </c>
      <c r="C19" s="53">
        <v>44700</v>
      </c>
      <c r="D19" s="54">
        <v>4607939.7260273974</v>
      </c>
      <c r="E19" s="54">
        <v>3907939.7260273974</v>
      </c>
      <c r="F19" s="55" t="s">
        <v>197</v>
      </c>
      <c r="G19" s="56">
        <f t="shared" si="2"/>
        <v>700000</v>
      </c>
      <c r="H19" s="57">
        <v>0</v>
      </c>
      <c r="I19" s="51" t="s">
        <v>115</v>
      </c>
    </row>
    <row r="20" spans="1:9" s="58" customFormat="1" ht="24" customHeight="1" x14ac:dyDescent="0.3">
      <c r="A20" s="51">
        <f t="shared" si="1"/>
        <v>14</v>
      </c>
      <c r="B20" s="52" t="s">
        <v>91</v>
      </c>
      <c r="C20" s="53">
        <v>44700</v>
      </c>
      <c r="D20" s="54">
        <v>4422658</v>
      </c>
      <c r="E20" s="54">
        <v>4419051.3319452051</v>
      </c>
      <c r="F20" s="55" t="s">
        <v>197</v>
      </c>
      <c r="G20" s="56">
        <f t="shared" si="2"/>
        <v>3606.6680547948927</v>
      </c>
      <c r="H20" s="57">
        <v>0</v>
      </c>
      <c r="I20" s="51" t="s">
        <v>115</v>
      </c>
    </row>
    <row r="21" spans="1:9" s="58" customFormat="1" ht="24" customHeight="1" x14ac:dyDescent="0.3">
      <c r="A21" s="51">
        <f t="shared" si="1"/>
        <v>15</v>
      </c>
      <c r="B21" s="52" t="s">
        <v>37</v>
      </c>
      <c r="C21" s="53">
        <v>44700</v>
      </c>
      <c r="D21" s="54">
        <v>10458495</v>
      </c>
      <c r="E21" s="54">
        <v>5119762.5546027394</v>
      </c>
      <c r="F21" s="55" t="s">
        <v>197</v>
      </c>
      <c r="G21" s="56">
        <f t="shared" si="2"/>
        <v>5338732.4453972606</v>
      </c>
      <c r="H21" s="57">
        <v>0</v>
      </c>
      <c r="I21" s="51" t="s">
        <v>115</v>
      </c>
    </row>
    <row r="22" spans="1:9" s="58" customFormat="1" ht="24" customHeight="1" x14ac:dyDescent="0.3">
      <c r="A22" s="51">
        <f t="shared" si="1"/>
        <v>16</v>
      </c>
      <c r="B22" s="52" t="s">
        <v>92</v>
      </c>
      <c r="C22" s="53">
        <v>44700</v>
      </c>
      <c r="D22" s="54">
        <v>2556291</v>
      </c>
      <c r="E22" s="54">
        <v>2556211.8601643834</v>
      </c>
      <c r="F22" s="55" t="s">
        <v>197</v>
      </c>
      <c r="G22" s="56">
        <f t="shared" si="2"/>
        <v>79.139835616573691</v>
      </c>
      <c r="H22" s="57">
        <v>0</v>
      </c>
      <c r="I22" s="51" t="s">
        <v>115</v>
      </c>
    </row>
    <row r="23" spans="1:9" s="58" customFormat="1" ht="24" customHeight="1" x14ac:dyDescent="0.3">
      <c r="A23" s="51">
        <f t="shared" si="1"/>
        <v>17</v>
      </c>
      <c r="B23" s="52" t="s">
        <v>38</v>
      </c>
      <c r="C23" s="53">
        <v>44700</v>
      </c>
      <c r="D23" s="54">
        <v>2816893</v>
      </c>
      <c r="E23" s="54">
        <v>2815246.0684931506</v>
      </c>
      <c r="F23" s="55" t="s">
        <v>197</v>
      </c>
      <c r="G23" s="56">
        <f t="shared" si="2"/>
        <v>1646.9315068493597</v>
      </c>
      <c r="H23" s="57">
        <v>0</v>
      </c>
      <c r="I23" s="51" t="s">
        <v>115</v>
      </c>
    </row>
    <row r="24" spans="1:9" s="58" customFormat="1" ht="24" customHeight="1" x14ac:dyDescent="0.3">
      <c r="A24" s="51">
        <f t="shared" si="1"/>
        <v>18</v>
      </c>
      <c r="B24" s="52" t="s">
        <v>39</v>
      </c>
      <c r="C24" s="53">
        <v>44700</v>
      </c>
      <c r="D24" s="54">
        <v>2595890.151890411</v>
      </c>
      <c r="E24" s="54">
        <v>2595246.95369863</v>
      </c>
      <c r="F24" s="55" t="s">
        <v>197</v>
      </c>
      <c r="G24" s="56">
        <f t="shared" si="2"/>
        <v>643.19819178106263</v>
      </c>
      <c r="H24" s="57">
        <v>0</v>
      </c>
      <c r="I24" s="51" t="s">
        <v>115</v>
      </c>
    </row>
    <row r="25" spans="1:9" s="58" customFormat="1" ht="24" customHeight="1" x14ac:dyDescent="0.3">
      <c r="A25" s="51">
        <f t="shared" si="1"/>
        <v>19</v>
      </c>
      <c r="B25" s="52" t="s">
        <v>40</v>
      </c>
      <c r="C25" s="53">
        <v>44700</v>
      </c>
      <c r="D25" s="54">
        <v>4961435</v>
      </c>
      <c r="E25" s="54">
        <v>4961435</v>
      </c>
      <c r="F25" s="55" t="s">
        <v>197</v>
      </c>
      <c r="G25" s="56">
        <f t="shared" si="2"/>
        <v>0</v>
      </c>
      <c r="H25" s="57">
        <v>0</v>
      </c>
      <c r="I25" s="51" t="s">
        <v>115</v>
      </c>
    </row>
    <row r="26" spans="1:9" s="58" customFormat="1" ht="24" customHeight="1" x14ac:dyDescent="0.3">
      <c r="A26" s="51">
        <f t="shared" si="1"/>
        <v>20</v>
      </c>
      <c r="B26" s="52" t="s">
        <v>52</v>
      </c>
      <c r="C26" s="53" t="s">
        <v>58</v>
      </c>
      <c r="D26" s="54">
        <v>2459889</v>
      </c>
      <c r="E26" s="54">
        <v>2459889</v>
      </c>
      <c r="F26" s="55" t="s">
        <v>197</v>
      </c>
      <c r="G26" s="56">
        <f t="shared" si="2"/>
        <v>0</v>
      </c>
      <c r="H26" s="57">
        <v>0</v>
      </c>
      <c r="I26" s="51" t="s">
        <v>115</v>
      </c>
    </row>
    <row r="27" spans="1:9" s="58" customFormat="1" ht="24" customHeight="1" x14ac:dyDescent="0.3">
      <c r="A27" s="51">
        <f t="shared" si="1"/>
        <v>21</v>
      </c>
      <c r="B27" s="52" t="s">
        <v>41</v>
      </c>
      <c r="C27" s="53">
        <v>44700</v>
      </c>
      <c r="D27" s="54">
        <v>6463141</v>
      </c>
      <c r="E27" s="54">
        <v>5763140.8859383557</v>
      </c>
      <c r="F27" s="55" t="s">
        <v>197</v>
      </c>
      <c r="G27" s="56">
        <f t="shared" si="2"/>
        <v>700000.1140616443</v>
      </c>
      <c r="H27" s="57">
        <v>0</v>
      </c>
      <c r="I27" s="51" t="s">
        <v>115</v>
      </c>
    </row>
    <row r="28" spans="1:9" s="58" customFormat="1" ht="24" customHeight="1" x14ac:dyDescent="0.3">
      <c r="A28" s="51">
        <f t="shared" si="1"/>
        <v>22</v>
      </c>
      <c r="B28" s="52" t="s">
        <v>42</v>
      </c>
      <c r="C28" s="53">
        <v>44700</v>
      </c>
      <c r="D28" s="54">
        <v>4663962</v>
      </c>
      <c r="E28" s="54">
        <v>4661345.6248219181</v>
      </c>
      <c r="F28" s="55" t="s">
        <v>197</v>
      </c>
      <c r="G28" s="56">
        <f t="shared" si="2"/>
        <v>2616.3751780819148</v>
      </c>
      <c r="H28" s="57">
        <v>0</v>
      </c>
      <c r="I28" s="51" t="s">
        <v>115</v>
      </c>
    </row>
    <row r="29" spans="1:9" s="58" customFormat="1" ht="24" customHeight="1" x14ac:dyDescent="0.3">
      <c r="A29" s="51">
        <f t="shared" si="1"/>
        <v>23</v>
      </c>
      <c r="B29" s="52" t="s">
        <v>43</v>
      </c>
      <c r="C29" s="53">
        <v>44701</v>
      </c>
      <c r="D29" s="54">
        <v>2410996</v>
      </c>
      <c r="E29" s="54">
        <v>2410994</v>
      </c>
      <c r="F29" s="55" t="s">
        <v>197</v>
      </c>
      <c r="G29" s="56">
        <f t="shared" si="2"/>
        <v>2</v>
      </c>
      <c r="H29" s="57">
        <v>0</v>
      </c>
      <c r="I29" s="51" t="s">
        <v>115</v>
      </c>
    </row>
    <row r="30" spans="1:9" s="58" customFormat="1" ht="24" customHeight="1" x14ac:dyDescent="0.3">
      <c r="A30" s="51">
        <f t="shared" si="1"/>
        <v>24</v>
      </c>
      <c r="B30" s="52" t="s">
        <v>44</v>
      </c>
      <c r="C30" s="53">
        <v>44701</v>
      </c>
      <c r="D30" s="54">
        <v>2615539</v>
      </c>
      <c r="E30" s="54">
        <v>2608515.3515342465</v>
      </c>
      <c r="F30" s="55" t="s">
        <v>197</v>
      </c>
      <c r="G30" s="56">
        <f t="shared" si="2"/>
        <v>7023.6484657535329</v>
      </c>
      <c r="H30" s="57">
        <v>0</v>
      </c>
      <c r="I30" s="51" t="s">
        <v>115</v>
      </c>
    </row>
    <row r="31" spans="1:9" s="58" customFormat="1" ht="24" customHeight="1" x14ac:dyDescent="0.3">
      <c r="A31" s="51">
        <f t="shared" si="1"/>
        <v>25</v>
      </c>
      <c r="B31" s="52" t="s">
        <v>45</v>
      </c>
      <c r="C31" s="53">
        <v>44701</v>
      </c>
      <c r="D31" s="54">
        <v>3045517</v>
      </c>
      <c r="E31" s="54">
        <v>3045517.1666027396</v>
      </c>
      <c r="F31" s="55" t="s">
        <v>197</v>
      </c>
      <c r="G31" s="56">
        <f t="shared" si="2"/>
        <v>-0.16660273959860206</v>
      </c>
      <c r="H31" s="57">
        <v>0</v>
      </c>
      <c r="I31" s="51" t="s">
        <v>115</v>
      </c>
    </row>
    <row r="32" spans="1:9" s="58" customFormat="1" ht="24" customHeight="1" x14ac:dyDescent="0.3">
      <c r="A32" s="51">
        <f t="shared" si="1"/>
        <v>26</v>
      </c>
      <c r="B32" s="52" t="s">
        <v>46</v>
      </c>
      <c r="C32" s="53">
        <v>44701</v>
      </c>
      <c r="D32" s="54">
        <v>8493429</v>
      </c>
      <c r="E32" s="54">
        <v>3192778</v>
      </c>
      <c r="F32" s="55" t="s">
        <v>197</v>
      </c>
      <c r="G32" s="56">
        <f t="shared" si="2"/>
        <v>5300651</v>
      </c>
      <c r="H32" s="57">
        <v>0</v>
      </c>
      <c r="I32" s="51" t="s">
        <v>115</v>
      </c>
    </row>
    <row r="33" spans="1:9" s="58" customFormat="1" ht="24" customHeight="1" x14ac:dyDescent="0.3">
      <c r="A33" s="51">
        <f t="shared" si="1"/>
        <v>27</v>
      </c>
      <c r="B33" s="52" t="s">
        <v>53</v>
      </c>
      <c r="C33" s="53">
        <v>44701</v>
      </c>
      <c r="D33" s="54">
        <v>2571250</v>
      </c>
      <c r="E33" s="54">
        <v>2571250</v>
      </c>
      <c r="F33" s="55" t="s">
        <v>197</v>
      </c>
      <c r="G33" s="56">
        <f t="shared" si="2"/>
        <v>0</v>
      </c>
      <c r="H33" s="57">
        <v>0</v>
      </c>
      <c r="I33" s="51" t="s">
        <v>115</v>
      </c>
    </row>
    <row r="34" spans="1:9" s="58" customFormat="1" ht="24" customHeight="1" x14ac:dyDescent="0.3">
      <c r="A34" s="51">
        <f t="shared" si="1"/>
        <v>28</v>
      </c>
      <c r="B34" s="52" t="s">
        <v>47</v>
      </c>
      <c r="C34" s="53">
        <v>44701</v>
      </c>
      <c r="D34" s="54">
        <v>1172784.5422191781</v>
      </c>
      <c r="E34" s="54">
        <v>1172490.8051506849</v>
      </c>
      <c r="F34" s="55" t="s">
        <v>197</v>
      </c>
      <c r="G34" s="56">
        <f t="shared" si="2"/>
        <v>293.73706849315204</v>
      </c>
      <c r="H34" s="57">
        <v>0</v>
      </c>
      <c r="I34" s="51" t="s">
        <v>115</v>
      </c>
    </row>
    <row r="35" spans="1:9" s="58" customFormat="1" ht="32.25" customHeight="1" x14ac:dyDescent="0.3">
      <c r="A35" s="51">
        <f t="shared" si="1"/>
        <v>29</v>
      </c>
      <c r="B35" s="52" t="s">
        <v>54</v>
      </c>
      <c r="C35" s="53">
        <v>44701</v>
      </c>
      <c r="D35" s="54">
        <v>2286064</v>
      </c>
      <c r="E35" s="54">
        <v>2286063</v>
      </c>
      <c r="F35" s="55" t="s">
        <v>197</v>
      </c>
      <c r="G35" s="56">
        <f t="shared" si="2"/>
        <v>1</v>
      </c>
      <c r="H35" s="57">
        <v>0</v>
      </c>
      <c r="I35" s="51" t="s">
        <v>115</v>
      </c>
    </row>
    <row r="36" spans="1:9" s="58" customFormat="1" ht="33.75" customHeight="1" x14ac:dyDescent="0.3">
      <c r="A36" s="51">
        <f t="shared" si="1"/>
        <v>30</v>
      </c>
      <c r="B36" s="52" t="s">
        <v>66</v>
      </c>
      <c r="C36" s="53">
        <v>44701</v>
      </c>
      <c r="D36" s="54">
        <v>3142326</v>
      </c>
      <c r="E36" s="54">
        <v>3142326</v>
      </c>
      <c r="F36" s="55" t="s">
        <v>197</v>
      </c>
      <c r="G36" s="56">
        <f t="shared" si="2"/>
        <v>0</v>
      </c>
      <c r="H36" s="57">
        <v>0</v>
      </c>
      <c r="I36" s="51" t="s">
        <v>115</v>
      </c>
    </row>
    <row r="37" spans="1:9" s="58" customFormat="1" ht="32.25" customHeight="1" x14ac:dyDescent="0.3">
      <c r="A37" s="51">
        <f t="shared" si="1"/>
        <v>31</v>
      </c>
      <c r="B37" s="52" t="s">
        <v>55</v>
      </c>
      <c r="C37" s="53">
        <v>44702</v>
      </c>
      <c r="D37" s="54">
        <v>4818182</v>
      </c>
      <c r="E37" s="54">
        <v>4818181</v>
      </c>
      <c r="F37" s="55" t="s">
        <v>197</v>
      </c>
      <c r="G37" s="56">
        <f t="shared" si="2"/>
        <v>1</v>
      </c>
      <c r="H37" s="57">
        <v>0</v>
      </c>
      <c r="I37" s="51" t="s">
        <v>115</v>
      </c>
    </row>
    <row r="38" spans="1:9" s="58" customFormat="1" ht="31.5" customHeight="1" x14ac:dyDescent="0.3">
      <c r="A38" s="51">
        <f t="shared" si="1"/>
        <v>32</v>
      </c>
      <c r="B38" s="52" t="s">
        <v>56</v>
      </c>
      <c r="C38" s="53">
        <v>44703</v>
      </c>
      <c r="D38" s="54">
        <v>3267971</v>
      </c>
      <c r="E38" s="54">
        <v>3267971</v>
      </c>
      <c r="F38" s="55" t="s">
        <v>197</v>
      </c>
      <c r="G38" s="56">
        <f t="shared" si="2"/>
        <v>0</v>
      </c>
      <c r="H38" s="57">
        <v>0</v>
      </c>
      <c r="I38" s="51" t="s">
        <v>115</v>
      </c>
    </row>
    <row r="39" spans="1:9" s="58" customFormat="1" ht="30" customHeight="1" x14ac:dyDescent="0.3">
      <c r="A39" s="51">
        <f t="shared" si="1"/>
        <v>33</v>
      </c>
      <c r="B39" s="52" t="s">
        <v>57</v>
      </c>
      <c r="C39" s="53">
        <v>44713</v>
      </c>
      <c r="D39" s="54">
        <v>2301250</v>
      </c>
      <c r="E39" s="54">
        <v>2301250</v>
      </c>
      <c r="F39" s="55" t="s">
        <v>197</v>
      </c>
      <c r="G39" s="56">
        <v>0</v>
      </c>
      <c r="H39" s="57">
        <f>D39-E39</f>
        <v>0</v>
      </c>
      <c r="I39" s="51" t="s">
        <v>115</v>
      </c>
    </row>
    <row r="40" spans="1:9" s="58" customFormat="1" ht="37.5" customHeight="1" x14ac:dyDescent="0.3">
      <c r="A40" s="51">
        <f t="shared" si="1"/>
        <v>34</v>
      </c>
      <c r="B40" s="52" t="s">
        <v>59</v>
      </c>
      <c r="C40" s="53">
        <v>44705</v>
      </c>
      <c r="D40" s="54">
        <v>2940219</v>
      </c>
      <c r="E40" s="54">
        <v>2940219</v>
      </c>
      <c r="F40" s="55" t="s">
        <v>197</v>
      </c>
      <c r="G40" s="56">
        <f>D40-E40</f>
        <v>0</v>
      </c>
      <c r="H40" s="57">
        <v>0</v>
      </c>
      <c r="I40" s="51" t="s">
        <v>115</v>
      </c>
    </row>
    <row r="41" spans="1:9" s="58" customFormat="1" ht="36" customHeight="1" x14ac:dyDescent="0.3">
      <c r="A41" s="51">
        <f t="shared" si="1"/>
        <v>35</v>
      </c>
      <c r="B41" s="52" t="s">
        <v>60</v>
      </c>
      <c r="C41" s="53">
        <v>44733</v>
      </c>
      <c r="D41" s="54">
        <v>14871744.439999999</v>
      </c>
      <c r="E41" s="54">
        <v>11595028.440547945</v>
      </c>
      <c r="F41" s="55" t="s">
        <v>197</v>
      </c>
      <c r="G41" s="56">
        <f>D41-E41</f>
        <v>3276715.9994520545</v>
      </c>
      <c r="H41" s="57">
        <v>0</v>
      </c>
      <c r="I41" s="51" t="s">
        <v>115</v>
      </c>
    </row>
    <row r="42" spans="1:9" s="58" customFormat="1" ht="33.75" customHeight="1" x14ac:dyDescent="0.3">
      <c r="A42" s="51">
        <f t="shared" si="1"/>
        <v>36</v>
      </c>
      <c r="B42" s="52" t="s">
        <v>61</v>
      </c>
      <c r="C42" s="53">
        <v>44737</v>
      </c>
      <c r="D42" s="54">
        <v>7388829</v>
      </c>
      <c r="E42" s="54">
        <v>7342253.7011232879</v>
      </c>
      <c r="F42" s="55" t="s">
        <v>197</v>
      </c>
      <c r="G42" s="56">
        <f>D42-E42</f>
        <v>46575.298876712099</v>
      </c>
      <c r="H42" s="57">
        <v>0</v>
      </c>
      <c r="I42" s="51" t="s">
        <v>115</v>
      </c>
    </row>
    <row r="43" spans="1:9" s="58" customFormat="1" ht="38.25" customHeight="1" x14ac:dyDescent="0.3">
      <c r="A43" s="51">
        <f t="shared" si="1"/>
        <v>37</v>
      </c>
      <c r="B43" s="52" t="s">
        <v>62</v>
      </c>
      <c r="C43" s="53">
        <v>44737</v>
      </c>
      <c r="D43" s="54">
        <v>3233365</v>
      </c>
      <c r="E43" s="54">
        <v>3233365</v>
      </c>
      <c r="F43" s="55" t="s">
        <v>197</v>
      </c>
      <c r="G43" s="56">
        <v>0</v>
      </c>
      <c r="H43" s="57">
        <f>D43-E43</f>
        <v>0</v>
      </c>
      <c r="I43" s="51" t="s">
        <v>115</v>
      </c>
    </row>
    <row r="44" spans="1:9" s="58" customFormat="1" ht="36" customHeight="1" x14ac:dyDescent="0.3">
      <c r="A44" s="51">
        <f t="shared" si="1"/>
        <v>38</v>
      </c>
      <c r="B44" s="52" t="s">
        <v>134</v>
      </c>
      <c r="C44" s="53">
        <v>44876</v>
      </c>
      <c r="D44" s="54">
        <v>6891490</v>
      </c>
      <c r="E44" s="54">
        <v>6889597.0261917813</v>
      </c>
      <c r="F44" s="55" t="s">
        <v>197</v>
      </c>
      <c r="G44" s="56">
        <f>D44-E44</f>
        <v>1892.973808218725</v>
      </c>
      <c r="H44" s="57">
        <v>0</v>
      </c>
      <c r="I44" s="51" t="s">
        <v>115</v>
      </c>
    </row>
    <row r="45" spans="1:9" s="58" customFormat="1" ht="42.75" customHeight="1" x14ac:dyDescent="0.3">
      <c r="A45" s="51">
        <f t="shared" si="1"/>
        <v>39</v>
      </c>
      <c r="B45" s="52" t="s">
        <v>154</v>
      </c>
      <c r="C45" s="53">
        <v>44868</v>
      </c>
      <c r="D45" s="54">
        <v>8183216.4383561648</v>
      </c>
      <c r="E45" s="54">
        <v>8183216.4383561648</v>
      </c>
      <c r="F45" s="55" t="s">
        <v>197</v>
      </c>
      <c r="G45" s="56">
        <v>0</v>
      </c>
      <c r="H45" s="57">
        <f>D45-E45</f>
        <v>0</v>
      </c>
      <c r="I45" s="51" t="s">
        <v>115</v>
      </c>
    </row>
    <row r="46" spans="1:9" s="58" customFormat="1" ht="34.5" customHeight="1" x14ac:dyDescent="0.3">
      <c r="A46" s="51">
        <f t="shared" si="1"/>
        <v>40</v>
      </c>
      <c r="B46" s="52" t="s">
        <v>95</v>
      </c>
      <c r="C46" s="53">
        <v>44781</v>
      </c>
      <c r="D46" s="54">
        <v>5708464.2707123272</v>
      </c>
      <c r="E46" s="54">
        <v>5708464.2707123272</v>
      </c>
      <c r="F46" s="55" t="s">
        <v>197</v>
      </c>
      <c r="G46" s="56">
        <f>D46-E46</f>
        <v>0</v>
      </c>
      <c r="H46" s="57">
        <f>D46-E46</f>
        <v>0</v>
      </c>
      <c r="I46" s="51" t="s">
        <v>115</v>
      </c>
    </row>
    <row r="47" spans="1:9" s="58" customFormat="1" ht="36" customHeight="1" x14ac:dyDescent="0.3">
      <c r="A47" s="51">
        <f t="shared" si="1"/>
        <v>41</v>
      </c>
      <c r="B47" s="52" t="s">
        <v>63</v>
      </c>
      <c r="C47" s="53">
        <v>44847</v>
      </c>
      <c r="D47" s="54">
        <v>9679180.4044396598</v>
      </c>
      <c r="E47" s="54">
        <v>8426368.6575342473</v>
      </c>
      <c r="F47" s="55" t="s">
        <v>197</v>
      </c>
      <c r="G47" s="56">
        <f>D47-E47</f>
        <v>1252811.7469054125</v>
      </c>
      <c r="H47" s="57">
        <v>0</v>
      </c>
      <c r="I47" s="51" t="s">
        <v>115</v>
      </c>
    </row>
    <row r="48" spans="1:9" s="58" customFormat="1" ht="36" customHeight="1" x14ac:dyDescent="0.3">
      <c r="A48" s="51">
        <f t="shared" si="1"/>
        <v>42</v>
      </c>
      <c r="B48" s="52" t="s">
        <v>64</v>
      </c>
      <c r="C48" s="53">
        <v>44749</v>
      </c>
      <c r="D48" s="54">
        <v>10609156</v>
      </c>
      <c r="E48" s="54">
        <v>8198334.1884931503</v>
      </c>
      <c r="F48" s="55" t="s">
        <v>197</v>
      </c>
      <c r="G48" s="56">
        <f t="shared" ref="G48:G78" si="3">D48-E48</f>
        <v>2410821.8115068497</v>
      </c>
      <c r="H48" s="57">
        <v>0</v>
      </c>
      <c r="I48" s="51" t="s">
        <v>115</v>
      </c>
    </row>
    <row r="49" spans="1:9" s="58" customFormat="1" ht="35.25" customHeight="1" x14ac:dyDescent="0.3">
      <c r="A49" s="51">
        <f t="shared" si="1"/>
        <v>43</v>
      </c>
      <c r="B49" s="52" t="s">
        <v>93</v>
      </c>
      <c r="C49" s="53">
        <v>44746</v>
      </c>
      <c r="D49" s="54">
        <v>11550804</v>
      </c>
      <c r="E49" s="54">
        <v>9986704.0789041091</v>
      </c>
      <c r="F49" s="55" t="s">
        <v>197</v>
      </c>
      <c r="G49" s="56">
        <f t="shared" si="3"/>
        <v>1564099.9210958909</v>
      </c>
      <c r="H49" s="57">
        <v>0</v>
      </c>
      <c r="I49" s="51" t="s">
        <v>115</v>
      </c>
    </row>
    <row r="50" spans="1:9" s="58" customFormat="1" ht="38.25" customHeight="1" x14ac:dyDescent="0.3">
      <c r="A50" s="51">
        <f t="shared" si="1"/>
        <v>44</v>
      </c>
      <c r="B50" s="52" t="s">
        <v>94</v>
      </c>
      <c r="C50" s="53">
        <v>44735</v>
      </c>
      <c r="D50" s="54">
        <v>6365742</v>
      </c>
      <c r="E50" s="54">
        <v>5385786.3013698626</v>
      </c>
      <c r="F50" s="55" t="s">
        <v>197</v>
      </c>
      <c r="G50" s="56">
        <f t="shared" si="3"/>
        <v>979955.69863013737</v>
      </c>
      <c r="H50" s="57">
        <v>0</v>
      </c>
      <c r="I50" s="51" t="s">
        <v>115</v>
      </c>
    </row>
    <row r="51" spans="1:9" s="58" customFormat="1" ht="38.25" customHeight="1" x14ac:dyDescent="0.3">
      <c r="A51" s="51">
        <f t="shared" si="1"/>
        <v>45</v>
      </c>
      <c r="B51" s="52" t="s">
        <v>155</v>
      </c>
      <c r="C51" s="53">
        <v>44883</v>
      </c>
      <c r="D51" s="59">
        <v>11494765.181837991</v>
      </c>
      <c r="E51" s="59">
        <v>9584383.01369863</v>
      </c>
      <c r="F51" s="55" t="s">
        <v>197</v>
      </c>
      <c r="G51" s="56">
        <f t="shared" si="3"/>
        <v>1910382.1681393608</v>
      </c>
      <c r="H51" s="60">
        <v>0</v>
      </c>
      <c r="I51" s="51" t="s">
        <v>115</v>
      </c>
    </row>
    <row r="52" spans="1:9" s="58" customFormat="1" ht="37.5" customHeight="1" x14ac:dyDescent="0.3">
      <c r="A52" s="51">
        <f t="shared" si="1"/>
        <v>46</v>
      </c>
      <c r="B52" s="52" t="s">
        <v>67</v>
      </c>
      <c r="C52" s="53">
        <v>44734</v>
      </c>
      <c r="D52" s="54">
        <v>8618438.6684450135</v>
      </c>
      <c r="E52" s="54">
        <v>6731702.2748493152</v>
      </c>
      <c r="F52" s="55" t="s">
        <v>197</v>
      </c>
      <c r="G52" s="56">
        <f t="shared" si="3"/>
        <v>1886736.3935956983</v>
      </c>
      <c r="H52" s="57">
        <v>0</v>
      </c>
      <c r="I52" s="51" t="s">
        <v>115</v>
      </c>
    </row>
    <row r="53" spans="1:9" s="58" customFormat="1" ht="37.5" customHeight="1" x14ac:dyDescent="0.3">
      <c r="A53" s="51">
        <f t="shared" si="1"/>
        <v>47</v>
      </c>
      <c r="B53" s="52" t="s">
        <v>68</v>
      </c>
      <c r="C53" s="53">
        <v>44733</v>
      </c>
      <c r="D53" s="54">
        <v>7264418</v>
      </c>
      <c r="E53" s="54">
        <v>5998176.6881095897</v>
      </c>
      <c r="F53" s="55" t="s">
        <v>197</v>
      </c>
      <c r="G53" s="56">
        <f t="shared" si="3"/>
        <v>1266241.3118904103</v>
      </c>
      <c r="H53" s="57">
        <v>0</v>
      </c>
      <c r="I53" s="51" t="s">
        <v>115</v>
      </c>
    </row>
    <row r="54" spans="1:9" s="58" customFormat="1" ht="37.5" customHeight="1" x14ac:dyDescent="0.3">
      <c r="A54" s="51">
        <f t="shared" si="1"/>
        <v>48</v>
      </c>
      <c r="B54" s="52" t="s">
        <v>69</v>
      </c>
      <c r="C54" s="53">
        <v>44749</v>
      </c>
      <c r="D54" s="54">
        <v>6056705</v>
      </c>
      <c r="E54" s="54">
        <v>5023339.4965479448</v>
      </c>
      <c r="F54" s="55" t="s">
        <v>197</v>
      </c>
      <c r="G54" s="56">
        <f t="shared" si="3"/>
        <v>1033365.5034520552</v>
      </c>
      <c r="H54" s="57">
        <v>0</v>
      </c>
      <c r="I54" s="51" t="s">
        <v>115</v>
      </c>
    </row>
    <row r="55" spans="1:9" s="58" customFormat="1" ht="41.25" customHeight="1" x14ac:dyDescent="0.3">
      <c r="A55" s="51">
        <f t="shared" si="1"/>
        <v>49</v>
      </c>
      <c r="B55" s="52" t="s">
        <v>145</v>
      </c>
      <c r="C55" s="53">
        <v>44750</v>
      </c>
      <c r="D55" s="54">
        <v>10957878</v>
      </c>
      <c r="E55" s="54">
        <v>8572914.2974246573</v>
      </c>
      <c r="F55" s="55" t="s">
        <v>197</v>
      </c>
      <c r="G55" s="56">
        <f t="shared" si="3"/>
        <v>2384963.7025753427</v>
      </c>
      <c r="H55" s="57">
        <v>0</v>
      </c>
      <c r="I55" s="51" t="s">
        <v>115</v>
      </c>
    </row>
    <row r="56" spans="1:9" s="58" customFormat="1" ht="45" customHeight="1" x14ac:dyDescent="0.3">
      <c r="A56" s="51">
        <f t="shared" si="1"/>
        <v>50</v>
      </c>
      <c r="B56" s="52" t="s">
        <v>70</v>
      </c>
      <c r="C56" s="53">
        <v>44751</v>
      </c>
      <c r="D56" s="54">
        <v>9510693</v>
      </c>
      <c r="E56" s="54">
        <v>7420358.9280000003</v>
      </c>
      <c r="F56" s="55" t="s">
        <v>197</v>
      </c>
      <c r="G56" s="56">
        <f t="shared" si="3"/>
        <v>2090334.0719999997</v>
      </c>
      <c r="H56" s="57">
        <v>0</v>
      </c>
      <c r="I56" s="51" t="s">
        <v>115</v>
      </c>
    </row>
    <row r="57" spans="1:9" s="58" customFormat="1" ht="39" customHeight="1" x14ac:dyDescent="0.3">
      <c r="A57" s="51">
        <f t="shared" si="1"/>
        <v>51</v>
      </c>
      <c r="B57" s="52" t="s">
        <v>71</v>
      </c>
      <c r="C57" s="53">
        <v>44751</v>
      </c>
      <c r="D57" s="54">
        <v>13782639</v>
      </c>
      <c r="E57" s="54">
        <v>7171596.6838356163</v>
      </c>
      <c r="F57" s="55" t="s">
        <v>197</v>
      </c>
      <c r="G57" s="56">
        <f t="shared" si="3"/>
        <v>6611042.3161643837</v>
      </c>
      <c r="H57" s="57">
        <v>0</v>
      </c>
      <c r="I57" s="51" t="s">
        <v>115</v>
      </c>
    </row>
    <row r="58" spans="1:9" s="58" customFormat="1" ht="41.25" customHeight="1" x14ac:dyDescent="0.3">
      <c r="A58" s="51">
        <f t="shared" si="1"/>
        <v>52</v>
      </c>
      <c r="B58" s="52" t="s">
        <v>72</v>
      </c>
      <c r="C58" s="53">
        <v>44753</v>
      </c>
      <c r="D58" s="54">
        <v>9461992.2300000004</v>
      </c>
      <c r="E58" s="54">
        <v>5922421.1090410966</v>
      </c>
      <c r="F58" s="55" t="s">
        <v>197</v>
      </c>
      <c r="G58" s="56">
        <f t="shared" si="3"/>
        <v>3539571.1209589038</v>
      </c>
      <c r="H58" s="57">
        <v>0</v>
      </c>
      <c r="I58" s="51" t="s">
        <v>115</v>
      </c>
    </row>
    <row r="59" spans="1:9" s="58" customFormat="1" ht="37.5" customHeight="1" x14ac:dyDescent="0.3">
      <c r="A59" s="51">
        <f t="shared" si="1"/>
        <v>53</v>
      </c>
      <c r="B59" s="52" t="s">
        <v>73</v>
      </c>
      <c r="C59" s="53">
        <v>44751</v>
      </c>
      <c r="D59" s="54">
        <v>9448926.137178082</v>
      </c>
      <c r="E59" s="54">
        <v>9447491.8574794531</v>
      </c>
      <c r="F59" s="55" t="s">
        <v>197</v>
      </c>
      <c r="G59" s="56">
        <f t="shared" si="3"/>
        <v>1434.2796986289322</v>
      </c>
      <c r="H59" s="57">
        <v>0</v>
      </c>
      <c r="I59" s="51" t="s">
        <v>115</v>
      </c>
    </row>
    <row r="60" spans="1:9" s="58" customFormat="1" ht="42" customHeight="1" x14ac:dyDescent="0.3">
      <c r="A60" s="51">
        <f t="shared" si="1"/>
        <v>54</v>
      </c>
      <c r="B60" s="52" t="s">
        <v>74</v>
      </c>
      <c r="C60" s="53">
        <v>44755</v>
      </c>
      <c r="D60" s="54">
        <v>3893072</v>
      </c>
      <c r="E60" s="54">
        <v>3084800.4383561644</v>
      </c>
      <c r="F60" s="55" t="s">
        <v>197</v>
      </c>
      <c r="G60" s="56">
        <f t="shared" si="3"/>
        <v>808271.56164383562</v>
      </c>
      <c r="H60" s="57">
        <v>0</v>
      </c>
      <c r="I60" s="51" t="s">
        <v>115</v>
      </c>
    </row>
    <row r="61" spans="1:9" s="58" customFormat="1" ht="36" customHeight="1" x14ac:dyDescent="0.3">
      <c r="A61" s="51">
        <f t="shared" si="1"/>
        <v>55</v>
      </c>
      <c r="B61" s="52" t="s">
        <v>75</v>
      </c>
      <c r="C61" s="53">
        <v>44757</v>
      </c>
      <c r="D61" s="54">
        <v>4870921</v>
      </c>
      <c r="E61" s="54">
        <v>3784943.894027397</v>
      </c>
      <c r="F61" s="55" t="s">
        <v>197</v>
      </c>
      <c r="G61" s="56">
        <f t="shared" si="3"/>
        <v>1085977.105972603</v>
      </c>
      <c r="H61" s="57">
        <v>0</v>
      </c>
      <c r="I61" s="51" t="s">
        <v>115</v>
      </c>
    </row>
    <row r="62" spans="1:9" s="58" customFormat="1" ht="39" customHeight="1" x14ac:dyDescent="0.3">
      <c r="A62" s="51">
        <f t="shared" si="1"/>
        <v>56</v>
      </c>
      <c r="B62" s="52" t="s">
        <v>76</v>
      </c>
      <c r="C62" s="53">
        <v>44756</v>
      </c>
      <c r="D62" s="54">
        <v>10249588</v>
      </c>
      <c r="E62" s="54">
        <v>7463152.1069589043</v>
      </c>
      <c r="F62" s="55" t="s">
        <v>197</v>
      </c>
      <c r="G62" s="56">
        <f t="shared" si="3"/>
        <v>2786435.8930410957</v>
      </c>
      <c r="H62" s="57">
        <v>0</v>
      </c>
      <c r="I62" s="51" t="s">
        <v>115</v>
      </c>
    </row>
    <row r="63" spans="1:9" s="58" customFormat="1" ht="42" customHeight="1" x14ac:dyDescent="0.3">
      <c r="A63" s="51">
        <f t="shared" si="1"/>
        <v>57</v>
      </c>
      <c r="B63" s="52" t="s">
        <v>77</v>
      </c>
      <c r="C63" s="53">
        <v>44757</v>
      </c>
      <c r="D63" s="54">
        <v>10742424</v>
      </c>
      <c r="E63" s="54">
        <v>9523363.7664657533</v>
      </c>
      <c r="F63" s="55" t="s">
        <v>197</v>
      </c>
      <c r="G63" s="56">
        <f t="shared" si="3"/>
        <v>1219060.2335342467</v>
      </c>
      <c r="H63" s="57">
        <v>0</v>
      </c>
      <c r="I63" s="51" t="s">
        <v>115</v>
      </c>
    </row>
    <row r="64" spans="1:9" s="58" customFormat="1" ht="39.75" customHeight="1" x14ac:dyDescent="0.3">
      <c r="A64" s="51">
        <f t="shared" si="1"/>
        <v>58</v>
      </c>
      <c r="B64" s="52" t="s">
        <v>78</v>
      </c>
      <c r="C64" s="53">
        <v>44758</v>
      </c>
      <c r="D64" s="54">
        <v>8100718</v>
      </c>
      <c r="E64" s="54">
        <v>6220978.4704657532</v>
      </c>
      <c r="F64" s="55" t="s">
        <v>197</v>
      </c>
      <c r="G64" s="56">
        <f t="shared" si="3"/>
        <v>1879739.5295342468</v>
      </c>
      <c r="H64" s="57">
        <v>0</v>
      </c>
      <c r="I64" s="51" t="s">
        <v>115</v>
      </c>
    </row>
    <row r="65" spans="1:9" s="58" customFormat="1" ht="38.25" customHeight="1" x14ac:dyDescent="0.3">
      <c r="A65" s="51">
        <f t="shared" si="1"/>
        <v>59</v>
      </c>
      <c r="B65" s="52" t="s">
        <v>79</v>
      </c>
      <c r="C65" s="53">
        <v>44759</v>
      </c>
      <c r="D65" s="54">
        <v>11163778</v>
      </c>
      <c r="E65" s="54">
        <v>9540745.2054794505</v>
      </c>
      <c r="F65" s="55" t="s">
        <v>197</v>
      </c>
      <c r="G65" s="56">
        <f t="shared" si="3"/>
        <v>1623032.7945205495</v>
      </c>
      <c r="H65" s="57">
        <v>0</v>
      </c>
      <c r="I65" s="51" t="s">
        <v>115</v>
      </c>
    </row>
    <row r="66" spans="1:9" s="58" customFormat="1" ht="36" customHeight="1" x14ac:dyDescent="0.3">
      <c r="A66" s="51">
        <f t="shared" si="1"/>
        <v>60</v>
      </c>
      <c r="B66" s="52" t="s">
        <v>80</v>
      </c>
      <c r="C66" s="53">
        <v>44759</v>
      </c>
      <c r="D66" s="54">
        <v>10107432</v>
      </c>
      <c r="E66" s="54">
        <v>8525583.1104657538</v>
      </c>
      <c r="F66" s="55" t="s">
        <v>197</v>
      </c>
      <c r="G66" s="56">
        <f t="shared" si="3"/>
        <v>1581848.8895342462</v>
      </c>
      <c r="H66" s="57">
        <v>0</v>
      </c>
      <c r="I66" s="51" t="s">
        <v>115</v>
      </c>
    </row>
    <row r="67" spans="1:9" ht="41.25" customHeight="1" x14ac:dyDescent="0.3">
      <c r="A67" s="51">
        <f t="shared" si="1"/>
        <v>61</v>
      </c>
      <c r="B67" s="52" t="s">
        <v>81</v>
      </c>
      <c r="C67" s="53">
        <v>44760</v>
      </c>
      <c r="D67" s="54">
        <v>6064162</v>
      </c>
      <c r="E67" s="54">
        <v>5165050.3561643828</v>
      </c>
      <c r="F67" s="55" t="s">
        <v>197</v>
      </c>
      <c r="G67" s="56">
        <f t="shared" si="3"/>
        <v>899111.64383561723</v>
      </c>
      <c r="H67" s="57">
        <v>0</v>
      </c>
      <c r="I67" s="51" t="s">
        <v>115</v>
      </c>
    </row>
    <row r="68" spans="1:9" ht="41.25" customHeight="1" x14ac:dyDescent="0.3">
      <c r="A68" s="51">
        <f t="shared" si="1"/>
        <v>62</v>
      </c>
      <c r="B68" s="52" t="s">
        <v>146</v>
      </c>
      <c r="C68" s="53">
        <v>44762</v>
      </c>
      <c r="D68" s="54">
        <v>5015619</v>
      </c>
      <c r="E68" s="54">
        <v>4276567.9801643835</v>
      </c>
      <c r="F68" s="55" t="s">
        <v>197</v>
      </c>
      <c r="G68" s="56">
        <f t="shared" si="3"/>
        <v>739051.01983561646</v>
      </c>
      <c r="H68" s="57">
        <v>0</v>
      </c>
      <c r="I68" s="51" t="s">
        <v>115</v>
      </c>
    </row>
    <row r="69" spans="1:9" ht="41.25" customHeight="1" x14ac:dyDescent="0.3">
      <c r="A69" s="51">
        <f t="shared" si="1"/>
        <v>63</v>
      </c>
      <c r="B69" s="52" t="s">
        <v>82</v>
      </c>
      <c r="C69" s="53">
        <v>44760</v>
      </c>
      <c r="D69" s="54">
        <v>8357497</v>
      </c>
      <c r="E69" s="54">
        <v>7190635.1356712338</v>
      </c>
      <c r="F69" s="55" t="s">
        <v>197</v>
      </c>
      <c r="G69" s="56">
        <f t="shared" si="3"/>
        <v>1166861.8643287662</v>
      </c>
      <c r="H69" s="57">
        <v>0</v>
      </c>
      <c r="I69" s="51" t="s">
        <v>115</v>
      </c>
    </row>
    <row r="70" spans="1:9" ht="41.25" customHeight="1" x14ac:dyDescent="0.3">
      <c r="A70" s="51">
        <f t="shared" si="1"/>
        <v>64</v>
      </c>
      <c r="B70" s="52" t="s">
        <v>96</v>
      </c>
      <c r="C70" s="53">
        <v>44764</v>
      </c>
      <c r="D70" s="54">
        <v>8587221</v>
      </c>
      <c r="E70" s="54">
        <v>7249545.2054794515</v>
      </c>
      <c r="F70" s="55" t="s">
        <v>197</v>
      </c>
      <c r="G70" s="56">
        <f t="shared" si="3"/>
        <v>1337675.7945205485</v>
      </c>
      <c r="H70" s="57">
        <v>0</v>
      </c>
      <c r="I70" s="51" t="s">
        <v>115</v>
      </c>
    </row>
    <row r="71" spans="1:9" ht="41.25" customHeight="1" x14ac:dyDescent="0.3">
      <c r="A71" s="51">
        <f t="shared" si="1"/>
        <v>65</v>
      </c>
      <c r="B71" s="52" t="s">
        <v>97</v>
      </c>
      <c r="C71" s="53">
        <v>44765</v>
      </c>
      <c r="D71" s="54">
        <v>14036602</v>
      </c>
      <c r="E71" s="54">
        <v>11148723.761095891</v>
      </c>
      <c r="F71" s="55" t="s">
        <v>197</v>
      </c>
      <c r="G71" s="56">
        <f t="shared" si="3"/>
        <v>2887878.2389041092</v>
      </c>
      <c r="H71" s="57">
        <v>0</v>
      </c>
      <c r="I71" s="51" t="s">
        <v>115</v>
      </c>
    </row>
    <row r="72" spans="1:9" ht="41.25" customHeight="1" x14ac:dyDescent="0.3">
      <c r="A72" s="51">
        <f t="shared" si="1"/>
        <v>66</v>
      </c>
      <c r="B72" s="52" t="s">
        <v>147</v>
      </c>
      <c r="C72" s="53">
        <v>44767</v>
      </c>
      <c r="D72" s="54">
        <v>9214011</v>
      </c>
      <c r="E72" s="54">
        <v>7170395.6164383562</v>
      </c>
      <c r="F72" s="55" t="s">
        <v>197</v>
      </c>
      <c r="G72" s="56">
        <f t="shared" si="3"/>
        <v>2043615.3835616438</v>
      </c>
      <c r="H72" s="57">
        <v>0</v>
      </c>
      <c r="I72" s="51" t="s">
        <v>115</v>
      </c>
    </row>
    <row r="73" spans="1:9" ht="41.25" customHeight="1" x14ac:dyDescent="0.3">
      <c r="A73" s="51">
        <f t="shared" ref="A73:A106" si="4">A72+1</f>
        <v>67</v>
      </c>
      <c r="B73" s="52" t="s">
        <v>98</v>
      </c>
      <c r="C73" s="53">
        <v>44767</v>
      </c>
      <c r="D73" s="54">
        <v>8101438</v>
      </c>
      <c r="E73" s="54">
        <v>6952472.9067397267</v>
      </c>
      <c r="F73" s="55" t="s">
        <v>197</v>
      </c>
      <c r="G73" s="56">
        <f t="shared" si="3"/>
        <v>1148965.0932602733</v>
      </c>
      <c r="H73" s="57">
        <v>0</v>
      </c>
      <c r="I73" s="51" t="s">
        <v>115</v>
      </c>
    </row>
    <row r="74" spans="1:9" ht="41.25" customHeight="1" x14ac:dyDescent="0.3">
      <c r="A74" s="51">
        <f t="shared" si="4"/>
        <v>68</v>
      </c>
      <c r="B74" s="52" t="s">
        <v>148</v>
      </c>
      <c r="C74" s="53">
        <v>44767</v>
      </c>
      <c r="D74" s="54">
        <v>3212955</v>
      </c>
      <c r="E74" s="54">
        <v>2687377.1380821918</v>
      </c>
      <c r="F74" s="55" t="s">
        <v>197</v>
      </c>
      <c r="G74" s="56">
        <f t="shared" si="3"/>
        <v>525577.86191780819</v>
      </c>
      <c r="H74" s="57">
        <v>0</v>
      </c>
      <c r="I74" s="51" t="s">
        <v>115</v>
      </c>
    </row>
    <row r="75" spans="1:9" ht="41.25" customHeight="1" x14ac:dyDescent="0.3">
      <c r="A75" s="51">
        <f t="shared" si="4"/>
        <v>69</v>
      </c>
      <c r="B75" s="52" t="s">
        <v>99</v>
      </c>
      <c r="C75" s="53">
        <v>44768</v>
      </c>
      <c r="D75" s="54">
        <v>9545162</v>
      </c>
      <c r="E75" s="54">
        <v>8178534.2465753425</v>
      </c>
      <c r="F75" s="55" t="s">
        <v>197</v>
      </c>
      <c r="G75" s="56">
        <f t="shared" si="3"/>
        <v>1366627.7534246575</v>
      </c>
      <c r="H75" s="57">
        <v>0</v>
      </c>
      <c r="I75" s="51" t="s">
        <v>115</v>
      </c>
    </row>
    <row r="76" spans="1:9" ht="41.25" customHeight="1" x14ac:dyDescent="0.3">
      <c r="A76" s="51">
        <f t="shared" si="4"/>
        <v>70</v>
      </c>
      <c r="B76" s="52" t="s">
        <v>100</v>
      </c>
      <c r="C76" s="53">
        <v>44768</v>
      </c>
      <c r="D76" s="54">
        <v>6679965</v>
      </c>
      <c r="E76" s="54">
        <v>5677406.0164383557</v>
      </c>
      <c r="F76" s="55" t="s">
        <v>197</v>
      </c>
      <c r="G76" s="56">
        <f t="shared" si="3"/>
        <v>1002558.9835616443</v>
      </c>
      <c r="H76" s="57">
        <v>0</v>
      </c>
      <c r="I76" s="51" t="s">
        <v>115</v>
      </c>
    </row>
    <row r="77" spans="1:9" ht="41.25" customHeight="1" x14ac:dyDescent="0.3">
      <c r="A77" s="51">
        <f t="shared" si="4"/>
        <v>71</v>
      </c>
      <c r="B77" s="52" t="s">
        <v>149</v>
      </c>
      <c r="C77" s="53">
        <v>44769</v>
      </c>
      <c r="D77" s="54">
        <v>7084734</v>
      </c>
      <c r="E77" s="54">
        <v>5650069.0060273977</v>
      </c>
      <c r="F77" s="55" t="s">
        <v>197</v>
      </c>
      <c r="G77" s="56">
        <f t="shared" si="3"/>
        <v>1434664.9939726023</v>
      </c>
      <c r="H77" s="57">
        <v>0</v>
      </c>
      <c r="I77" s="51" t="s">
        <v>115</v>
      </c>
    </row>
    <row r="78" spans="1:9" ht="41.25" customHeight="1" x14ac:dyDescent="0.3">
      <c r="A78" s="51">
        <f t="shared" si="4"/>
        <v>72</v>
      </c>
      <c r="B78" s="61" t="s">
        <v>232</v>
      </c>
      <c r="C78" s="53">
        <v>44771</v>
      </c>
      <c r="D78" s="54">
        <v>13582605.01914189</v>
      </c>
      <c r="E78" s="54">
        <v>10802766.272876713</v>
      </c>
      <c r="F78" s="55" t="s">
        <v>197</v>
      </c>
      <c r="G78" s="56">
        <f t="shared" si="3"/>
        <v>2779838.7462651767</v>
      </c>
      <c r="H78" s="57">
        <v>0</v>
      </c>
      <c r="I78" s="51" t="s">
        <v>115</v>
      </c>
    </row>
    <row r="79" spans="1:9" ht="41.25" customHeight="1" x14ac:dyDescent="0.3">
      <c r="A79" s="51">
        <f t="shared" si="4"/>
        <v>73</v>
      </c>
      <c r="B79" s="52" t="s">
        <v>135</v>
      </c>
      <c r="C79" s="53">
        <v>44868</v>
      </c>
      <c r="D79" s="54">
        <v>5960484.2410958903</v>
      </c>
      <c r="E79" s="54">
        <v>5060484.2410958903</v>
      </c>
      <c r="F79" s="55" t="s">
        <v>197</v>
      </c>
      <c r="G79" s="56">
        <f t="shared" ref="G79:G87" si="5">D79-E79</f>
        <v>900000</v>
      </c>
      <c r="H79" s="57">
        <v>0</v>
      </c>
      <c r="I79" s="51" t="s">
        <v>115</v>
      </c>
    </row>
    <row r="80" spans="1:9" ht="41.25" customHeight="1" x14ac:dyDescent="0.3">
      <c r="A80" s="51">
        <f t="shared" si="4"/>
        <v>74</v>
      </c>
      <c r="B80" s="52" t="s">
        <v>101</v>
      </c>
      <c r="C80" s="53">
        <v>44771</v>
      </c>
      <c r="D80" s="54">
        <v>6906950</v>
      </c>
      <c r="E80" s="54">
        <v>5497979.4884383567</v>
      </c>
      <c r="F80" s="55" t="s">
        <v>197</v>
      </c>
      <c r="G80" s="56">
        <f t="shared" si="5"/>
        <v>1408970.5115616433</v>
      </c>
      <c r="H80" s="57">
        <v>0</v>
      </c>
      <c r="I80" s="51" t="s">
        <v>115</v>
      </c>
    </row>
    <row r="81" spans="1:9" ht="41.25" customHeight="1" x14ac:dyDescent="0.3">
      <c r="A81" s="51">
        <f t="shared" si="4"/>
        <v>75</v>
      </c>
      <c r="B81" s="52" t="s">
        <v>102</v>
      </c>
      <c r="C81" s="53">
        <v>44774</v>
      </c>
      <c r="D81" s="54">
        <v>8177880.6704372559</v>
      </c>
      <c r="E81" s="54">
        <v>7284328.7671232875</v>
      </c>
      <c r="F81" s="55" t="s">
        <v>197</v>
      </c>
      <c r="G81" s="56">
        <f t="shared" si="5"/>
        <v>893551.90331396833</v>
      </c>
      <c r="H81" s="57">
        <v>0</v>
      </c>
      <c r="I81" s="51" t="s">
        <v>115</v>
      </c>
    </row>
    <row r="82" spans="1:9" ht="41.25" customHeight="1" x14ac:dyDescent="0.3">
      <c r="A82" s="51">
        <f t="shared" si="4"/>
        <v>76</v>
      </c>
      <c r="B82" s="52" t="s">
        <v>103</v>
      </c>
      <c r="C82" s="53">
        <v>44774</v>
      </c>
      <c r="D82" s="54">
        <v>15427969.663075266</v>
      </c>
      <c r="E82" s="54">
        <v>15427969.663075266</v>
      </c>
      <c r="F82" s="55" t="s">
        <v>197</v>
      </c>
      <c r="G82" s="56">
        <f t="shared" si="5"/>
        <v>0</v>
      </c>
      <c r="H82" s="57">
        <v>0</v>
      </c>
      <c r="I82" s="51" t="s">
        <v>115</v>
      </c>
    </row>
    <row r="83" spans="1:9" ht="41.25" customHeight="1" x14ac:dyDescent="0.3">
      <c r="A83" s="51">
        <f t="shared" si="4"/>
        <v>77</v>
      </c>
      <c r="B83" s="52" t="s">
        <v>104</v>
      </c>
      <c r="C83" s="53">
        <v>44774</v>
      </c>
      <c r="D83" s="54">
        <v>11068874.969999999</v>
      </c>
      <c r="E83" s="54">
        <v>11068874.974904109</v>
      </c>
      <c r="F83" s="55" t="s">
        <v>197</v>
      </c>
      <c r="G83" s="56">
        <f t="shared" si="5"/>
        <v>-4.9041099846363068E-3</v>
      </c>
      <c r="H83" s="57">
        <v>0</v>
      </c>
      <c r="I83" s="51" t="s">
        <v>115</v>
      </c>
    </row>
    <row r="84" spans="1:9" ht="41.25" customHeight="1" x14ac:dyDescent="0.3">
      <c r="A84" s="51">
        <f t="shared" si="4"/>
        <v>78</v>
      </c>
      <c r="B84" s="52" t="s">
        <v>105</v>
      </c>
      <c r="C84" s="53">
        <v>44777</v>
      </c>
      <c r="D84" s="54">
        <v>3884941</v>
      </c>
      <c r="E84" s="54">
        <v>3884941</v>
      </c>
      <c r="F84" s="55" t="s">
        <v>197</v>
      </c>
      <c r="G84" s="56">
        <f t="shared" si="5"/>
        <v>0</v>
      </c>
      <c r="H84" s="57">
        <v>0</v>
      </c>
      <c r="I84" s="51" t="s">
        <v>115</v>
      </c>
    </row>
    <row r="85" spans="1:9" ht="41.25" customHeight="1" x14ac:dyDescent="0.3">
      <c r="A85" s="51">
        <f t="shared" si="4"/>
        <v>79</v>
      </c>
      <c r="B85" s="52" t="s">
        <v>106</v>
      </c>
      <c r="C85" s="53">
        <v>44777</v>
      </c>
      <c r="D85" s="54">
        <v>2300000</v>
      </c>
      <c r="E85" s="54">
        <v>300000</v>
      </c>
      <c r="F85" s="55" t="s">
        <v>197</v>
      </c>
      <c r="G85" s="56">
        <f t="shared" si="5"/>
        <v>2000000</v>
      </c>
      <c r="H85" s="57">
        <v>0</v>
      </c>
      <c r="I85" s="51" t="s">
        <v>115</v>
      </c>
    </row>
    <row r="86" spans="1:9" ht="41.25" customHeight="1" x14ac:dyDescent="0.3">
      <c r="A86" s="51">
        <f t="shared" si="4"/>
        <v>80</v>
      </c>
      <c r="B86" s="52" t="s">
        <v>107</v>
      </c>
      <c r="C86" s="53">
        <v>44778</v>
      </c>
      <c r="D86" s="54">
        <v>2868418</v>
      </c>
      <c r="E86" s="54">
        <v>2488592.3324931506</v>
      </c>
      <c r="F86" s="55" t="s">
        <v>197</v>
      </c>
      <c r="G86" s="56">
        <f t="shared" si="5"/>
        <v>379825.66750684939</v>
      </c>
      <c r="H86" s="57">
        <v>0</v>
      </c>
      <c r="I86" s="51" t="s">
        <v>115</v>
      </c>
    </row>
    <row r="87" spans="1:9" ht="41.25" customHeight="1" x14ac:dyDescent="0.3">
      <c r="A87" s="51">
        <f t="shared" si="4"/>
        <v>81</v>
      </c>
      <c r="B87" s="52" t="s">
        <v>108</v>
      </c>
      <c r="C87" s="53">
        <v>44779</v>
      </c>
      <c r="D87" s="54">
        <v>100000</v>
      </c>
      <c r="E87" s="54">
        <v>100000</v>
      </c>
      <c r="F87" s="55" t="s">
        <v>197</v>
      </c>
      <c r="G87" s="56">
        <f t="shared" si="5"/>
        <v>0</v>
      </c>
      <c r="H87" s="57">
        <v>0</v>
      </c>
      <c r="I87" s="51" t="s">
        <v>115</v>
      </c>
    </row>
    <row r="88" spans="1:9" ht="41.25" customHeight="1" x14ac:dyDescent="0.3">
      <c r="A88" s="51">
        <f t="shared" si="4"/>
        <v>82</v>
      </c>
      <c r="B88" s="52" t="s">
        <v>109</v>
      </c>
      <c r="C88" s="53">
        <v>44779</v>
      </c>
      <c r="D88" s="54">
        <v>5966708</v>
      </c>
      <c r="E88" s="54">
        <v>5966708</v>
      </c>
      <c r="F88" s="55" t="s">
        <v>197</v>
      </c>
      <c r="G88" s="56">
        <v>0</v>
      </c>
      <c r="H88" s="57">
        <f>D88-E88</f>
        <v>0</v>
      </c>
      <c r="I88" s="51" t="s">
        <v>156</v>
      </c>
    </row>
    <row r="89" spans="1:9" ht="41.25" customHeight="1" x14ac:dyDescent="0.3">
      <c r="A89" s="51">
        <f t="shared" si="4"/>
        <v>83</v>
      </c>
      <c r="B89" s="52" t="s">
        <v>110</v>
      </c>
      <c r="C89" s="53">
        <v>44776</v>
      </c>
      <c r="D89" s="54">
        <v>2363814</v>
      </c>
      <c r="E89" s="54">
        <v>2363813.6986301369</v>
      </c>
      <c r="F89" s="55" t="s">
        <v>197</v>
      </c>
      <c r="G89" s="56">
        <f t="shared" ref="G89:G99" si="6">D89-E89</f>
        <v>0.30136986309662461</v>
      </c>
      <c r="H89" s="57">
        <v>0</v>
      </c>
      <c r="I89" s="51" t="s">
        <v>115</v>
      </c>
    </row>
    <row r="90" spans="1:9" ht="41.25" customHeight="1" x14ac:dyDescent="0.3">
      <c r="A90" s="51">
        <f t="shared" si="4"/>
        <v>84</v>
      </c>
      <c r="B90" s="52" t="s">
        <v>111</v>
      </c>
      <c r="C90" s="53">
        <v>44781</v>
      </c>
      <c r="D90" s="54">
        <v>7073109</v>
      </c>
      <c r="E90" s="54">
        <v>6254385.5024657529</v>
      </c>
      <c r="F90" s="55" t="s">
        <v>197</v>
      </c>
      <c r="G90" s="56">
        <f t="shared" si="6"/>
        <v>818723.49753424712</v>
      </c>
      <c r="H90" s="57">
        <v>0</v>
      </c>
      <c r="I90" s="51" t="s">
        <v>115</v>
      </c>
    </row>
    <row r="91" spans="1:9" ht="29.25" customHeight="1" x14ac:dyDescent="0.3">
      <c r="A91" s="51">
        <f t="shared" si="4"/>
        <v>85</v>
      </c>
      <c r="B91" s="52" t="s">
        <v>114</v>
      </c>
      <c r="C91" s="53">
        <v>44769</v>
      </c>
      <c r="D91" s="54">
        <v>12305373</v>
      </c>
      <c r="E91" s="54">
        <v>9207924.4760547951</v>
      </c>
      <c r="F91" s="55" t="s">
        <v>197</v>
      </c>
      <c r="G91" s="56">
        <f t="shared" si="6"/>
        <v>3097448.5239452049</v>
      </c>
      <c r="H91" s="57">
        <v>0</v>
      </c>
      <c r="I91" s="51" t="s">
        <v>115</v>
      </c>
    </row>
    <row r="92" spans="1:9" ht="30" customHeight="1" x14ac:dyDescent="0.3">
      <c r="A92" s="51">
        <f t="shared" si="4"/>
        <v>86</v>
      </c>
      <c r="B92" s="52" t="s">
        <v>116</v>
      </c>
      <c r="C92" s="53">
        <v>44791</v>
      </c>
      <c r="D92" s="54">
        <v>6419481</v>
      </c>
      <c r="E92" s="54">
        <v>6419480.5479452051</v>
      </c>
      <c r="F92" s="55" t="s">
        <v>197</v>
      </c>
      <c r="G92" s="56">
        <f t="shared" si="6"/>
        <v>0.45205479487776756</v>
      </c>
      <c r="H92" s="57">
        <v>0</v>
      </c>
      <c r="I92" s="51" t="s">
        <v>115</v>
      </c>
    </row>
    <row r="93" spans="1:9" ht="36" customHeight="1" x14ac:dyDescent="0.3">
      <c r="A93" s="51">
        <f t="shared" si="4"/>
        <v>87</v>
      </c>
      <c r="B93" s="52" t="s">
        <v>117</v>
      </c>
      <c r="C93" s="53">
        <v>44794</v>
      </c>
      <c r="D93" s="54">
        <v>13689499</v>
      </c>
      <c r="E93" s="54">
        <v>8711967.1775342468</v>
      </c>
      <c r="F93" s="55" t="s">
        <v>197</v>
      </c>
      <c r="G93" s="56">
        <f t="shared" si="6"/>
        <v>4977531.8224657532</v>
      </c>
      <c r="H93" s="57">
        <v>0</v>
      </c>
      <c r="I93" s="51" t="s">
        <v>115</v>
      </c>
    </row>
    <row r="94" spans="1:9" ht="41.25" customHeight="1" x14ac:dyDescent="0.3">
      <c r="A94" s="51">
        <f t="shared" si="4"/>
        <v>88</v>
      </c>
      <c r="B94" s="52" t="s">
        <v>215</v>
      </c>
      <c r="C94" s="53">
        <v>44900</v>
      </c>
      <c r="D94" s="54">
        <v>9782474</v>
      </c>
      <c r="E94" s="54">
        <v>8889275.1295342464</v>
      </c>
      <c r="F94" s="55" t="s">
        <v>197</v>
      </c>
      <c r="G94" s="59">
        <f t="shared" si="6"/>
        <v>893198.8704657536</v>
      </c>
      <c r="H94" s="62">
        <v>0</v>
      </c>
      <c r="I94" s="51" t="s">
        <v>115</v>
      </c>
    </row>
    <row r="95" spans="1:9" ht="41.25" customHeight="1" x14ac:dyDescent="0.3">
      <c r="A95" s="51">
        <f t="shared" si="4"/>
        <v>89</v>
      </c>
      <c r="B95" s="52" t="s">
        <v>118</v>
      </c>
      <c r="C95" s="53">
        <v>44796</v>
      </c>
      <c r="D95" s="54">
        <v>4288000</v>
      </c>
      <c r="E95" s="54">
        <v>3408657.5342465751</v>
      </c>
      <c r="F95" s="55" t="s">
        <v>197</v>
      </c>
      <c r="G95" s="56">
        <f t="shared" si="6"/>
        <v>879342.46575342491</v>
      </c>
      <c r="H95" s="57">
        <v>0</v>
      </c>
      <c r="I95" s="51" t="s">
        <v>115</v>
      </c>
    </row>
    <row r="96" spans="1:9" ht="41.25" customHeight="1" x14ac:dyDescent="0.3">
      <c r="A96" s="51">
        <f t="shared" si="4"/>
        <v>90</v>
      </c>
      <c r="B96" s="52" t="s">
        <v>119</v>
      </c>
      <c r="C96" s="53">
        <v>44803</v>
      </c>
      <c r="D96" s="54">
        <v>5154295</v>
      </c>
      <c r="E96" s="54">
        <v>5049170.9187945202</v>
      </c>
      <c r="F96" s="55" t="s">
        <v>197</v>
      </c>
      <c r="G96" s="56">
        <f t="shared" si="6"/>
        <v>105124.0812054798</v>
      </c>
      <c r="H96" s="57">
        <v>0</v>
      </c>
      <c r="I96" s="51" t="s">
        <v>115</v>
      </c>
    </row>
    <row r="97" spans="1:9" ht="41.25" customHeight="1" x14ac:dyDescent="0.3">
      <c r="A97" s="51">
        <f t="shared" si="4"/>
        <v>91</v>
      </c>
      <c r="B97" s="63" t="s">
        <v>120</v>
      </c>
      <c r="C97" s="53">
        <v>44807</v>
      </c>
      <c r="D97" s="54">
        <v>500000</v>
      </c>
      <c r="E97" s="54">
        <v>500000</v>
      </c>
      <c r="F97" s="55" t="s">
        <v>198</v>
      </c>
      <c r="G97" s="62">
        <f t="shared" si="6"/>
        <v>0</v>
      </c>
      <c r="H97" s="57">
        <v>0</v>
      </c>
      <c r="I97" s="51" t="s">
        <v>115</v>
      </c>
    </row>
    <row r="98" spans="1:9" ht="41.25" customHeight="1" x14ac:dyDescent="0.3">
      <c r="A98" s="51">
        <f t="shared" si="4"/>
        <v>92</v>
      </c>
      <c r="B98" s="52" t="s">
        <v>121</v>
      </c>
      <c r="C98" s="53">
        <v>44810</v>
      </c>
      <c r="D98" s="54">
        <v>7156394.5205479451</v>
      </c>
      <c r="E98" s="54">
        <v>2808284.9315068489</v>
      </c>
      <c r="F98" s="55" t="s">
        <v>197</v>
      </c>
      <c r="G98" s="56">
        <f t="shared" si="6"/>
        <v>4348109.5890410962</v>
      </c>
      <c r="H98" s="57">
        <v>0</v>
      </c>
      <c r="I98" s="51" t="s">
        <v>115</v>
      </c>
    </row>
    <row r="99" spans="1:9" ht="41.25" customHeight="1" x14ac:dyDescent="0.3">
      <c r="A99" s="51">
        <f t="shared" si="4"/>
        <v>93</v>
      </c>
      <c r="B99" s="52" t="s">
        <v>122</v>
      </c>
      <c r="C99" s="53">
        <v>44827</v>
      </c>
      <c r="D99" s="54">
        <v>3666965.4794520549</v>
      </c>
      <c r="E99" s="54">
        <v>3661179.1780821919</v>
      </c>
      <c r="F99" s="55" t="s">
        <v>197</v>
      </c>
      <c r="G99" s="56">
        <f t="shared" si="6"/>
        <v>5786.3013698630966</v>
      </c>
      <c r="H99" s="57">
        <v>0</v>
      </c>
      <c r="I99" s="51" t="s">
        <v>115</v>
      </c>
    </row>
    <row r="100" spans="1:9" ht="41.25" customHeight="1" x14ac:dyDescent="0.3">
      <c r="A100" s="51">
        <f t="shared" si="4"/>
        <v>94</v>
      </c>
      <c r="B100" s="52" t="s">
        <v>123</v>
      </c>
      <c r="C100" s="53">
        <v>44840</v>
      </c>
      <c r="D100" s="54">
        <v>7228800</v>
      </c>
      <c r="E100" s="54">
        <v>1052405.4794520549</v>
      </c>
      <c r="F100" s="55" t="s">
        <v>197</v>
      </c>
      <c r="G100" s="56">
        <f t="shared" ref="G100:G104" si="7">D100-E100</f>
        <v>6176394.5205479451</v>
      </c>
      <c r="H100" s="57">
        <v>0</v>
      </c>
      <c r="I100" s="51" t="s">
        <v>115</v>
      </c>
    </row>
    <row r="101" spans="1:9" ht="41.25" customHeight="1" x14ac:dyDescent="0.3">
      <c r="A101" s="51">
        <f t="shared" si="4"/>
        <v>95</v>
      </c>
      <c r="B101" s="52" t="s">
        <v>150</v>
      </c>
      <c r="C101" s="53">
        <v>44872</v>
      </c>
      <c r="D101" s="54">
        <v>5934800</v>
      </c>
      <c r="E101" s="54">
        <v>5932810.9589041099</v>
      </c>
      <c r="F101" s="55" t="s">
        <v>197</v>
      </c>
      <c r="G101" s="56">
        <f t="shared" si="7"/>
        <v>1989.0410958901048</v>
      </c>
      <c r="H101" s="57">
        <v>0</v>
      </c>
      <c r="I101" s="51" t="s">
        <v>115</v>
      </c>
    </row>
    <row r="102" spans="1:9" ht="41.25" customHeight="1" x14ac:dyDescent="0.3">
      <c r="A102" s="51">
        <f t="shared" si="4"/>
        <v>96</v>
      </c>
      <c r="B102" s="52" t="s">
        <v>151</v>
      </c>
      <c r="C102" s="53">
        <v>44875</v>
      </c>
      <c r="D102" s="54">
        <v>2500000</v>
      </c>
      <c r="E102" s="54">
        <v>2500000</v>
      </c>
      <c r="F102" s="55" t="s">
        <v>197</v>
      </c>
      <c r="G102" s="56">
        <f t="shared" si="7"/>
        <v>0</v>
      </c>
      <c r="H102" s="57">
        <v>0</v>
      </c>
      <c r="I102" s="51" t="s">
        <v>115</v>
      </c>
    </row>
    <row r="103" spans="1:9" ht="41.25" customHeight="1" x14ac:dyDescent="0.3">
      <c r="A103" s="51">
        <f t="shared" si="4"/>
        <v>97</v>
      </c>
      <c r="B103" s="61" t="s">
        <v>231</v>
      </c>
      <c r="C103" s="53">
        <v>44875</v>
      </c>
      <c r="D103" s="54">
        <v>12683654.192767123</v>
      </c>
      <c r="E103" s="54">
        <v>12683654.192767123</v>
      </c>
      <c r="F103" s="55" t="s">
        <v>197</v>
      </c>
      <c r="G103" s="56">
        <f t="shared" si="7"/>
        <v>0</v>
      </c>
      <c r="H103" s="57">
        <v>0</v>
      </c>
      <c r="I103" s="51" t="s">
        <v>115</v>
      </c>
    </row>
    <row r="104" spans="1:9" ht="41.25" customHeight="1" x14ac:dyDescent="0.3">
      <c r="A104" s="51">
        <f t="shared" si="4"/>
        <v>98</v>
      </c>
      <c r="B104" s="63" t="s">
        <v>216</v>
      </c>
      <c r="C104" s="53">
        <v>44943</v>
      </c>
      <c r="D104" s="54">
        <v>300000</v>
      </c>
      <c r="E104" s="54">
        <v>300000</v>
      </c>
      <c r="F104" s="55" t="s">
        <v>198</v>
      </c>
      <c r="G104" s="56">
        <f t="shared" si="7"/>
        <v>0</v>
      </c>
      <c r="H104" s="57">
        <v>0</v>
      </c>
      <c r="I104" s="51" t="s">
        <v>115</v>
      </c>
    </row>
    <row r="105" spans="1:9" ht="41.25" customHeight="1" x14ac:dyDescent="0.3">
      <c r="A105" s="64">
        <f t="shared" si="4"/>
        <v>99</v>
      </c>
      <c r="B105" s="65" t="s">
        <v>230</v>
      </c>
      <c r="C105" s="66">
        <v>45016</v>
      </c>
      <c r="D105" s="67">
        <v>7401086.0599999996</v>
      </c>
      <c r="E105" s="67">
        <v>6374520.5479452098</v>
      </c>
      <c r="F105" s="68" t="s">
        <v>197</v>
      </c>
      <c r="G105" s="69">
        <f>D105-E105</f>
        <v>1026565.5120547898</v>
      </c>
      <c r="H105" s="67">
        <v>0</v>
      </c>
      <c r="I105" s="64" t="s">
        <v>115</v>
      </c>
    </row>
    <row r="106" spans="1:9" ht="41.25" customHeight="1" x14ac:dyDescent="0.3">
      <c r="A106" s="64">
        <f t="shared" si="4"/>
        <v>100</v>
      </c>
      <c r="B106" s="65" t="s">
        <v>255</v>
      </c>
      <c r="C106" s="66">
        <v>45054</v>
      </c>
      <c r="D106" s="67">
        <v>2814633</v>
      </c>
      <c r="E106" s="67">
        <v>2808838.3561643837</v>
      </c>
      <c r="F106" s="68" t="s">
        <v>197</v>
      </c>
      <c r="G106" s="69">
        <f>D106-E106</f>
        <v>5794.643835616298</v>
      </c>
      <c r="H106" s="67">
        <v>0</v>
      </c>
      <c r="I106" s="64" t="s">
        <v>115</v>
      </c>
    </row>
    <row r="107" spans="1:9" s="72" customFormat="1" ht="27" customHeight="1" x14ac:dyDescent="0.25">
      <c r="A107" s="70"/>
      <c r="B107" s="70"/>
      <c r="C107" s="70"/>
      <c r="D107" s="71">
        <f>SUM(D7:D106)</f>
        <v>639196390.00762367</v>
      </c>
      <c r="E107" s="71">
        <f>SUM(E7:E106)</f>
        <v>535619123.4982658</v>
      </c>
      <c r="F107" s="71"/>
      <c r="G107" s="71">
        <f>SUM(G7:G106)</f>
        <v>103577266.50935796</v>
      </c>
      <c r="H107" s="71">
        <f>SUM(H7:H105)</f>
        <v>0</v>
      </c>
      <c r="I107" s="70"/>
    </row>
    <row r="109" spans="1:9" x14ac:dyDescent="0.3">
      <c r="E109" s="5"/>
    </row>
    <row r="111" spans="1:9" x14ac:dyDescent="0.3">
      <c r="E111" s="5"/>
    </row>
  </sheetData>
  <autoFilter ref="A6:I107" xr:uid="{B98C71E8-40B6-4D56-B8A3-B14165F603CE}"/>
  <mergeCells count="1">
    <mergeCell ref="C5:D5"/>
  </mergeCells>
  <pageMargins left="0.70866141732283472" right="0.70866141732283472" top="0.74803149606299213" bottom="0.74803149606299213" header="0.31496062992125984" footer="0.31496062992125984"/>
  <pageSetup scale="1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BFD28-3B0C-4796-B204-34A7603A945F}">
  <sheetPr>
    <pageSetUpPr fitToPage="1"/>
  </sheetPr>
  <dimension ref="A1:H11"/>
  <sheetViews>
    <sheetView showGridLines="0" view="pageBreakPreview" zoomScale="80" zoomScaleNormal="100" zoomScaleSheetLayoutView="80" workbookViewId="0">
      <pane ySplit="6" topLeftCell="A8" activePane="bottomLeft" state="frozen"/>
      <selection activeCell="B8" sqref="B8"/>
      <selection pane="bottomLeft" activeCell="B8" sqref="B8"/>
    </sheetView>
  </sheetViews>
  <sheetFormatPr defaultRowHeight="15" x14ac:dyDescent="0.3"/>
  <cols>
    <col min="1" max="1" width="9.140625" style="2"/>
    <col min="2" max="2" width="45.42578125" style="2" customWidth="1"/>
    <col min="3" max="3" width="13.7109375" style="2" customWidth="1"/>
    <col min="4" max="4" width="20.140625" style="2" bestFit="1" customWidth="1"/>
    <col min="5" max="5" width="19.7109375" style="2" bestFit="1" customWidth="1"/>
    <col min="6" max="6" width="26" style="2" bestFit="1" customWidth="1"/>
    <col min="7" max="7" width="24.28515625" style="2" customWidth="1"/>
    <col min="8" max="8" width="14" style="2" customWidth="1"/>
    <col min="9" max="16384" width="9.140625" style="2"/>
  </cols>
  <sheetData>
    <row r="1" spans="1:8" s="43" customFormat="1" ht="27.75" customHeight="1" x14ac:dyDescent="0.25">
      <c r="A1" s="41" t="s">
        <v>15</v>
      </c>
      <c r="E1" s="73"/>
    </row>
    <row r="2" spans="1:8" s="43" customFormat="1" ht="27.75" customHeight="1" x14ac:dyDescent="0.25">
      <c r="A2" s="43" t="str">
        <f>'Annexure 1'!A2</f>
        <v>List of Creditors as on May 26, 2023</v>
      </c>
      <c r="C2" s="41"/>
      <c r="D2" s="41"/>
      <c r="E2" s="41"/>
      <c r="F2" s="41"/>
    </row>
    <row r="3" spans="1:8" s="43" customFormat="1" ht="27.75" customHeight="1" x14ac:dyDescent="0.25">
      <c r="A3" s="43" t="s">
        <v>23</v>
      </c>
      <c r="C3" s="41"/>
      <c r="D3" s="41"/>
      <c r="E3" s="41"/>
      <c r="F3" s="41"/>
    </row>
    <row r="4" spans="1:8" s="43" customFormat="1" ht="51" customHeight="1" x14ac:dyDescent="0.25">
      <c r="A4" s="43" t="s">
        <v>24</v>
      </c>
    </row>
    <row r="5" spans="1:8" s="3" customFormat="1" ht="63.75" customHeight="1" x14ac:dyDescent="0.3">
      <c r="A5" s="8" t="s">
        <v>20</v>
      </c>
      <c r="B5" s="8" t="s">
        <v>17</v>
      </c>
      <c r="C5" s="115" t="s">
        <v>9</v>
      </c>
      <c r="D5" s="116"/>
      <c r="E5" s="115" t="s">
        <v>10</v>
      </c>
      <c r="F5" s="116"/>
      <c r="G5" s="8" t="s">
        <v>18</v>
      </c>
      <c r="H5" s="8" t="s">
        <v>11</v>
      </c>
    </row>
    <row r="6" spans="1:8" s="3" customFormat="1" ht="42.75" customHeight="1" x14ac:dyDescent="0.3">
      <c r="A6" s="8"/>
      <c r="B6" s="8" t="s">
        <v>50</v>
      </c>
      <c r="C6" s="8" t="s">
        <v>12</v>
      </c>
      <c r="D6" s="8" t="s">
        <v>13</v>
      </c>
      <c r="E6" s="8" t="s">
        <v>48</v>
      </c>
      <c r="F6" s="8" t="s">
        <v>14</v>
      </c>
      <c r="G6" s="8"/>
      <c r="H6" s="8"/>
    </row>
    <row r="7" spans="1:8" ht="32.25" customHeight="1" x14ac:dyDescent="0.3">
      <c r="A7" s="74"/>
      <c r="B7" s="75"/>
      <c r="C7" s="75"/>
      <c r="D7" s="76"/>
      <c r="E7" s="77"/>
      <c r="F7" s="78"/>
      <c r="G7" s="75"/>
      <c r="H7" s="76"/>
    </row>
    <row r="8" spans="1:8" s="58" customFormat="1" ht="45.75" customHeight="1" x14ac:dyDescent="0.3">
      <c r="A8" s="20">
        <v>1</v>
      </c>
      <c r="B8" s="79" t="s">
        <v>25</v>
      </c>
      <c r="C8" s="80"/>
      <c r="D8" s="81"/>
      <c r="E8" s="81"/>
      <c r="F8" s="82"/>
      <c r="G8" s="83"/>
      <c r="H8" s="21"/>
    </row>
    <row r="9" spans="1:8" s="58" customFormat="1" ht="32.25" customHeight="1" x14ac:dyDescent="0.3">
      <c r="A9" s="20"/>
      <c r="B9" s="21" t="s">
        <v>26</v>
      </c>
      <c r="C9" s="84">
        <v>44697</v>
      </c>
      <c r="D9" s="85">
        <v>1715165784</v>
      </c>
      <c r="E9" s="85">
        <f>D9</f>
        <v>1715165784</v>
      </c>
      <c r="F9" s="82" t="s">
        <v>26</v>
      </c>
      <c r="G9" s="86">
        <f>D9-E9</f>
        <v>0</v>
      </c>
      <c r="H9" s="20" t="s">
        <v>19</v>
      </c>
    </row>
    <row r="10" spans="1:8" s="58" customFormat="1" ht="39" customHeight="1" x14ac:dyDescent="0.3">
      <c r="A10" s="20"/>
      <c r="B10" s="21" t="s">
        <v>27</v>
      </c>
      <c r="C10" s="84">
        <v>44697</v>
      </c>
      <c r="D10" s="85">
        <v>8274504630</v>
      </c>
      <c r="E10" s="85">
        <f>D10</f>
        <v>8274504630</v>
      </c>
      <c r="F10" s="82" t="s">
        <v>27</v>
      </c>
      <c r="G10" s="86">
        <f>D10-E10</f>
        <v>0</v>
      </c>
      <c r="H10" s="20" t="s">
        <v>19</v>
      </c>
    </row>
    <row r="11" spans="1:8" s="1" customFormat="1" ht="39" customHeight="1" x14ac:dyDescent="0.25">
      <c r="A11" s="87"/>
      <c r="B11" s="87" t="s">
        <v>28</v>
      </c>
      <c r="C11" s="87"/>
      <c r="D11" s="88">
        <f>SUM(D9:D10)</f>
        <v>9989670414</v>
      </c>
      <c r="E11" s="88">
        <f>SUM(E9:E10)</f>
        <v>9989670414</v>
      </c>
      <c r="F11" s="88"/>
      <c r="G11" s="88">
        <f>SUM(G9:G10)</f>
        <v>0</v>
      </c>
      <c r="H11" s="87"/>
    </row>
  </sheetData>
  <mergeCells count="2">
    <mergeCell ref="C5:D5"/>
    <mergeCell ref="E5:F5"/>
  </mergeCells>
  <pageMargins left="0.70866141732283472" right="0.70866141732283472" top="0.74803149606299213" bottom="0.74803149606299213" header="0.31496062992125984" footer="0.31496062992125984"/>
  <pageSetup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E20CF-6D6E-4F8E-9210-C4690DA0659C}">
  <sheetPr>
    <pageSetUpPr fitToPage="1"/>
  </sheetPr>
  <dimension ref="A1:I26"/>
  <sheetViews>
    <sheetView showGridLines="0" view="pageBreakPreview" zoomScale="80" zoomScaleNormal="80" zoomScaleSheetLayoutView="80" workbookViewId="0">
      <pane ySplit="6" topLeftCell="A8" activePane="bottomLeft" state="frozen"/>
      <selection activeCell="B8" sqref="B8"/>
      <selection pane="bottomLeft" activeCell="B8" sqref="B8"/>
    </sheetView>
  </sheetViews>
  <sheetFormatPr defaultRowHeight="15" x14ac:dyDescent="0.3"/>
  <cols>
    <col min="1" max="1" width="9.140625" style="2"/>
    <col min="2" max="2" width="32" style="2" customWidth="1"/>
    <col min="3" max="3" width="13.7109375" style="2" customWidth="1"/>
    <col min="4" max="4" width="18.42578125" style="2" bestFit="1" customWidth="1"/>
    <col min="5" max="5" width="18.140625" style="2" customWidth="1"/>
    <col min="6" max="7" width="18.85546875" style="2" customWidth="1"/>
    <col min="8" max="8" width="24.28515625" style="2" customWidth="1"/>
    <col min="9" max="9" width="52.42578125" style="2" customWidth="1"/>
    <col min="10" max="16384" width="9.140625" style="2"/>
  </cols>
  <sheetData>
    <row r="1" spans="1:9" s="43" customFormat="1" ht="34.5" customHeight="1" x14ac:dyDescent="0.25">
      <c r="A1" s="41" t="s">
        <v>16</v>
      </c>
      <c r="E1" s="73"/>
    </row>
    <row r="2" spans="1:9" s="43" customFormat="1" ht="40.5" customHeight="1" x14ac:dyDescent="0.25">
      <c r="A2" s="43" t="str">
        <f>'Annexure 1'!A2</f>
        <v>List of Creditors as on May 26, 2023</v>
      </c>
      <c r="C2" s="41"/>
      <c r="D2" s="41"/>
      <c r="E2" s="41"/>
      <c r="F2" s="41"/>
      <c r="G2" s="41"/>
    </row>
    <row r="3" spans="1:9" s="43" customFormat="1" ht="39" customHeight="1" x14ac:dyDescent="0.25">
      <c r="A3" s="43" t="s">
        <v>23</v>
      </c>
      <c r="C3" s="41"/>
      <c r="D3" s="41"/>
      <c r="E3" s="41"/>
      <c r="F3" s="41"/>
      <c r="G3" s="41"/>
    </row>
    <row r="4" spans="1:9" s="43" customFormat="1" ht="42.75" customHeight="1" x14ac:dyDescent="0.25">
      <c r="A4" s="43" t="s">
        <v>221</v>
      </c>
    </row>
    <row r="5" spans="1:9" s="3" customFormat="1" ht="63.75" customHeight="1" x14ac:dyDescent="0.3">
      <c r="A5" s="47" t="s">
        <v>20</v>
      </c>
      <c r="B5" s="47" t="s">
        <v>17</v>
      </c>
      <c r="C5" s="114" t="s">
        <v>9</v>
      </c>
      <c r="D5" s="114"/>
      <c r="E5" s="114" t="s">
        <v>10</v>
      </c>
      <c r="F5" s="114"/>
      <c r="G5" s="47" t="str">
        <f>'Annexure 1'!G6</f>
        <v>Amount of claim rejected
(Estimated)</v>
      </c>
      <c r="H5" s="47" t="s">
        <v>153</v>
      </c>
      <c r="I5" s="47" t="s">
        <v>11</v>
      </c>
    </row>
    <row r="6" spans="1:9" s="3" customFormat="1" ht="42.75" customHeight="1" x14ac:dyDescent="0.3">
      <c r="A6" s="49"/>
      <c r="B6" s="49" t="s">
        <v>50</v>
      </c>
      <c r="C6" s="49" t="s">
        <v>12</v>
      </c>
      <c r="D6" s="49" t="s">
        <v>13</v>
      </c>
      <c r="E6" s="49" t="s">
        <v>48</v>
      </c>
      <c r="F6" s="49" t="s">
        <v>14</v>
      </c>
      <c r="G6" s="49"/>
      <c r="H6" s="49"/>
      <c r="I6" s="49"/>
    </row>
    <row r="7" spans="1:9" ht="33.75" customHeight="1" x14ac:dyDescent="0.3">
      <c r="A7" s="89"/>
      <c r="B7" s="90"/>
      <c r="C7" s="90"/>
      <c r="D7" s="91"/>
      <c r="E7" s="92"/>
      <c r="F7" s="93"/>
      <c r="G7" s="93"/>
      <c r="H7" s="90"/>
      <c r="I7" s="91"/>
    </row>
    <row r="8" spans="1:9" s="58" customFormat="1" ht="33.75" customHeight="1" x14ac:dyDescent="0.3">
      <c r="A8" s="51">
        <v>1</v>
      </c>
      <c r="B8" s="52" t="s">
        <v>29</v>
      </c>
      <c r="C8" s="53">
        <v>44698</v>
      </c>
      <c r="D8" s="57">
        <v>230100</v>
      </c>
      <c r="E8" s="57">
        <f>D8</f>
        <v>230100</v>
      </c>
      <c r="F8" s="55" t="s">
        <v>133</v>
      </c>
      <c r="G8" s="94">
        <f>D8-E8</f>
        <v>0</v>
      </c>
      <c r="H8" s="57">
        <f t="shared" ref="H8:H17" si="0">D8-E8</f>
        <v>0</v>
      </c>
      <c r="I8" s="95" t="s">
        <v>19</v>
      </c>
    </row>
    <row r="9" spans="1:9" s="58" customFormat="1" ht="51.75" customHeight="1" x14ac:dyDescent="0.3">
      <c r="A9" s="51">
        <f>A8+1</f>
        <v>2</v>
      </c>
      <c r="B9" s="52" t="s">
        <v>113</v>
      </c>
      <c r="C9" s="53">
        <v>44769</v>
      </c>
      <c r="D9" s="57">
        <v>355335347</v>
      </c>
      <c r="E9" s="57">
        <v>216742372.44</v>
      </c>
      <c r="F9" s="55" t="s">
        <v>133</v>
      </c>
      <c r="G9" s="94">
        <f>D9-E9</f>
        <v>138592974.56</v>
      </c>
      <c r="H9" s="57">
        <v>0</v>
      </c>
      <c r="I9" s="95" t="s">
        <v>240</v>
      </c>
    </row>
    <row r="10" spans="1:9" s="58" customFormat="1" ht="33.75" customHeight="1" x14ac:dyDescent="0.3">
      <c r="A10" s="51">
        <f t="shared" ref="A10:A22" si="1">A9+1</f>
        <v>3</v>
      </c>
      <c r="B10" s="52" t="s">
        <v>241</v>
      </c>
      <c r="C10" s="53">
        <v>44823</v>
      </c>
      <c r="D10" s="57">
        <v>4376983.2300000004</v>
      </c>
      <c r="E10" s="57">
        <f>D10</f>
        <v>4376983.2300000004</v>
      </c>
      <c r="F10" s="55" t="s">
        <v>133</v>
      </c>
      <c r="G10" s="94">
        <f>D10-E10</f>
        <v>0</v>
      </c>
      <c r="H10" s="57">
        <f t="shared" si="0"/>
        <v>0</v>
      </c>
      <c r="I10" s="95" t="s">
        <v>19</v>
      </c>
    </row>
    <row r="11" spans="1:9" s="58" customFormat="1" ht="33.75" customHeight="1" x14ac:dyDescent="0.3">
      <c r="A11" s="51">
        <f t="shared" si="1"/>
        <v>4</v>
      </c>
      <c r="B11" s="52" t="s">
        <v>124</v>
      </c>
      <c r="C11" s="53">
        <v>44823</v>
      </c>
      <c r="D11" s="57">
        <v>245972</v>
      </c>
      <c r="E11" s="57">
        <f>D11</f>
        <v>245972</v>
      </c>
      <c r="F11" s="55" t="s">
        <v>133</v>
      </c>
      <c r="G11" s="94">
        <f>D11-E11</f>
        <v>0</v>
      </c>
      <c r="H11" s="57">
        <f t="shared" si="0"/>
        <v>0</v>
      </c>
      <c r="I11" s="95" t="s">
        <v>19</v>
      </c>
    </row>
    <row r="12" spans="1:9" s="58" customFormat="1" ht="33.75" customHeight="1" x14ac:dyDescent="0.3">
      <c r="A12" s="51">
        <f t="shared" si="1"/>
        <v>5</v>
      </c>
      <c r="B12" s="52" t="s">
        <v>126</v>
      </c>
      <c r="C12" s="53">
        <v>44827</v>
      </c>
      <c r="D12" s="57">
        <v>3565600</v>
      </c>
      <c r="E12" s="57">
        <v>3146385</v>
      </c>
      <c r="F12" s="55" t="s">
        <v>133</v>
      </c>
      <c r="G12" s="94">
        <f>D12-E12</f>
        <v>419215</v>
      </c>
      <c r="H12" s="57">
        <v>0</v>
      </c>
      <c r="I12" s="95" t="s">
        <v>152</v>
      </c>
    </row>
    <row r="13" spans="1:9" s="58" customFormat="1" ht="33.75" customHeight="1" x14ac:dyDescent="0.3">
      <c r="A13" s="51">
        <f t="shared" si="1"/>
        <v>6</v>
      </c>
      <c r="B13" s="52" t="s">
        <v>127</v>
      </c>
      <c r="C13" s="53">
        <v>44825</v>
      </c>
      <c r="D13" s="57">
        <v>5976936</v>
      </c>
      <c r="E13" s="57">
        <v>5065200</v>
      </c>
      <c r="F13" s="55" t="s">
        <v>133</v>
      </c>
      <c r="G13" s="57">
        <f t="shared" ref="G13:G19" si="2">D13-E13</f>
        <v>911736</v>
      </c>
      <c r="H13" s="57">
        <v>0</v>
      </c>
      <c r="I13" s="95" t="s">
        <v>242</v>
      </c>
    </row>
    <row r="14" spans="1:9" s="58" customFormat="1" ht="33.75" customHeight="1" x14ac:dyDescent="0.3">
      <c r="A14" s="51">
        <f t="shared" si="1"/>
        <v>7</v>
      </c>
      <c r="B14" s="52" t="s">
        <v>128</v>
      </c>
      <c r="C14" s="53">
        <v>44816</v>
      </c>
      <c r="D14" s="57">
        <v>54449641</v>
      </c>
      <c r="E14" s="57">
        <v>49789390</v>
      </c>
      <c r="F14" s="55" t="s">
        <v>133</v>
      </c>
      <c r="G14" s="94">
        <f t="shared" si="2"/>
        <v>4660251</v>
      </c>
      <c r="H14" s="57">
        <v>0</v>
      </c>
      <c r="I14" s="95" t="s">
        <v>152</v>
      </c>
    </row>
    <row r="15" spans="1:9" s="58" customFormat="1" ht="33.75" customHeight="1" x14ac:dyDescent="0.3">
      <c r="A15" s="51">
        <f t="shared" si="1"/>
        <v>8</v>
      </c>
      <c r="B15" s="52" t="s">
        <v>129</v>
      </c>
      <c r="C15" s="53">
        <v>44830</v>
      </c>
      <c r="D15" s="57">
        <v>2290959</v>
      </c>
      <c r="E15" s="57">
        <f>D15</f>
        <v>2290959</v>
      </c>
      <c r="F15" s="55" t="s">
        <v>133</v>
      </c>
      <c r="G15" s="94">
        <f t="shared" si="2"/>
        <v>0</v>
      </c>
      <c r="H15" s="57">
        <f t="shared" si="0"/>
        <v>0</v>
      </c>
      <c r="I15" s="95" t="s">
        <v>19</v>
      </c>
    </row>
    <row r="16" spans="1:9" s="58" customFormat="1" ht="33.75" customHeight="1" x14ac:dyDescent="0.3">
      <c r="A16" s="51">
        <f t="shared" si="1"/>
        <v>9</v>
      </c>
      <c r="B16" s="52" t="s">
        <v>130</v>
      </c>
      <c r="C16" s="53">
        <v>44844</v>
      </c>
      <c r="D16" s="57">
        <v>1458427</v>
      </c>
      <c r="E16" s="57">
        <f>D16</f>
        <v>1458427</v>
      </c>
      <c r="F16" s="55" t="s">
        <v>133</v>
      </c>
      <c r="G16" s="94">
        <f t="shared" si="2"/>
        <v>0</v>
      </c>
      <c r="H16" s="57">
        <f t="shared" si="0"/>
        <v>0</v>
      </c>
      <c r="I16" s="95" t="s">
        <v>19</v>
      </c>
    </row>
    <row r="17" spans="1:9" s="58" customFormat="1" ht="33.75" customHeight="1" x14ac:dyDescent="0.3">
      <c r="A17" s="51">
        <f t="shared" si="1"/>
        <v>10</v>
      </c>
      <c r="B17" s="52" t="s">
        <v>132</v>
      </c>
      <c r="C17" s="53">
        <v>44708</v>
      </c>
      <c r="D17" s="57">
        <v>328650</v>
      </c>
      <c r="E17" s="57">
        <f>D17</f>
        <v>328650</v>
      </c>
      <c r="F17" s="55" t="s">
        <v>133</v>
      </c>
      <c r="G17" s="94">
        <f t="shared" si="2"/>
        <v>0</v>
      </c>
      <c r="H17" s="57">
        <f t="shared" si="0"/>
        <v>0</v>
      </c>
      <c r="I17" s="95" t="s">
        <v>19</v>
      </c>
    </row>
    <row r="18" spans="1:9" s="58" customFormat="1" ht="44.25" customHeight="1" x14ac:dyDescent="0.3">
      <c r="A18" s="51">
        <f t="shared" si="1"/>
        <v>11</v>
      </c>
      <c r="B18" s="52" t="s">
        <v>136</v>
      </c>
      <c r="C18" s="53">
        <v>44869</v>
      </c>
      <c r="D18" s="57">
        <v>1295953.3600000001</v>
      </c>
      <c r="E18" s="57">
        <v>714925</v>
      </c>
      <c r="F18" s="55" t="s">
        <v>133</v>
      </c>
      <c r="G18" s="94">
        <f t="shared" si="2"/>
        <v>581028.3600000001</v>
      </c>
      <c r="H18" s="57">
        <v>0</v>
      </c>
      <c r="I18" s="95" t="s">
        <v>199</v>
      </c>
    </row>
    <row r="19" spans="1:9" s="58" customFormat="1" ht="33.75" customHeight="1" x14ac:dyDescent="0.3">
      <c r="A19" s="51">
        <f t="shared" si="1"/>
        <v>12</v>
      </c>
      <c r="B19" s="52" t="s">
        <v>137</v>
      </c>
      <c r="C19" s="53">
        <v>44867</v>
      </c>
      <c r="D19" s="57">
        <v>147500</v>
      </c>
      <c r="E19" s="57">
        <f>10000</f>
        <v>10000</v>
      </c>
      <c r="F19" s="55" t="s">
        <v>133</v>
      </c>
      <c r="G19" s="94">
        <f t="shared" si="2"/>
        <v>137500</v>
      </c>
      <c r="H19" s="57">
        <v>0</v>
      </c>
      <c r="I19" s="95" t="str">
        <f>I14</f>
        <v>We have admitted the amount based on the ledger provided by MTIL and balance amount is rejected.</v>
      </c>
    </row>
    <row r="20" spans="1:9" s="58" customFormat="1" ht="33.75" customHeight="1" x14ac:dyDescent="0.3">
      <c r="A20" s="51">
        <f t="shared" si="1"/>
        <v>13</v>
      </c>
      <c r="B20" s="52" t="s">
        <v>212</v>
      </c>
      <c r="C20" s="53">
        <v>44900</v>
      </c>
      <c r="D20" s="57">
        <f>50000</f>
        <v>50000</v>
      </c>
      <c r="E20" s="57">
        <f>D20</f>
        <v>50000</v>
      </c>
      <c r="F20" s="55" t="s">
        <v>133</v>
      </c>
      <c r="G20" s="94">
        <f>D20-E20</f>
        <v>0</v>
      </c>
      <c r="H20" s="57">
        <f>D20-E20</f>
        <v>0</v>
      </c>
      <c r="I20" s="95" t="s">
        <v>19</v>
      </c>
    </row>
    <row r="21" spans="1:9" s="58" customFormat="1" ht="33.75" customHeight="1" x14ac:dyDescent="0.3">
      <c r="A21" s="51">
        <f t="shared" si="1"/>
        <v>14</v>
      </c>
      <c r="B21" s="65" t="s">
        <v>214</v>
      </c>
      <c r="C21" s="66">
        <v>44930</v>
      </c>
      <c r="D21" s="96">
        <v>369753</v>
      </c>
      <c r="E21" s="96">
        <f>D21</f>
        <v>369753</v>
      </c>
      <c r="F21" s="68" t="s">
        <v>133</v>
      </c>
      <c r="G21" s="97">
        <f>D21-E21</f>
        <v>0</v>
      </c>
      <c r="H21" s="57">
        <f>D21-E21</f>
        <v>0</v>
      </c>
      <c r="I21" s="95" t="s">
        <v>19</v>
      </c>
    </row>
    <row r="22" spans="1:9" s="58" customFormat="1" ht="33.75" customHeight="1" x14ac:dyDescent="0.3">
      <c r="A22" s="51">
        <f t="shared" si="1"/>
        <v>15</v>
      </c>
      <c r="B22" s="52" t="s">
        <v>233</v>
      </c>
      <c r="C22" s="53">
        <v>45016</v>
      </c>
      <c r="D22" s="57">
        <v>1425000</v>
      </c>
      <c r="E22" s="57">
        <f>D22-805000</f>
        <v>620000</v>
      </c>
      <c r="F22" s="68" t="s">
        <v>133</v>
      </c>
      <c r="G22" s="97">
        <f>D22-E22</f>
        <v>805000</v>
      </c>
      <c r="H22" s="57">
        <v>0</v>
      </c>
      <c r="I22" s="95" t="s">
        <v>19</v>
      </c>
    </row>
    <row r="23" spans="1:9" s="25" customFormat="1" ht="27" customHeight="1" x14ac:dyDescent="0.25">
      <c r="A23" s="98"/>
      <c r="B23" s="98"/>
      <c r="C23" s="98"/>
      <c r="D23" s="99">
        <f>SUM(D7:D22)</f>
        <v>431546821.59000003</v>
      </c>
      <c r="E23" s="99">
        <f>SUM(E7:E22)</f>
        <v>285439116.66999996</v>
      </c>
      <c r="F23" s="99"/>
      <c r="G23" s="99">
        <f>SUM(G7:G22)</f>
        <v>146107704.92000002</v>
      </c>
      <c r="H23" s="99">
        <f>SUM(H7:H22)</f>
        <v>0</v>
      </c>
      <c r="I23" s="98"/>
    </row>
    <row r="25" spans="1:9" x14ac:dyDescent="0.3">
      <c r="E25" s="5"/>
    </row>
    <row r="26" spans="1:9" x14ac:dyDescent="0.3">
      <c r="E26" s="5"/>
    </row>
  </sheetData>
  <autoFilter ref="A5:I23" xr:uid="{CC8E20CF-6D6E-4F8E-9210-C4690DA0659C}">
    <filterColumn colId="2" showButton="0"/>
    <filterColumn colId="4" showButton="0"/>
  </autoFilter>
  <mergeCells count="2">
    <mergeCell ref="C5:D5"/>
    <mergeCell ref="E5:F5"/>
  </mergeCells>
  <pageMargins left="0.70866141732283472" right="0.70866141732283472" top="0.74803149606299213" bottom="0.74803149606299213" header="0.31496062992125984" footer="0.31496062992125984"/>
  <pageSetup scale="4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B989D-A1CD-4CD2-B912-AA8C249D3CBD}">
  <dimension ref="A1:J20"/>
  <sheetViews>
    <sheetView showGridLines="0" view="pageBreakPreview" zoomScale="80" zoomScaleNormal="100" zoomScaleSheetLayoutView="80" workbookViewId="0">
      <pane ySplit="6" topLeftCell="A8" activePane="bottomLeft" state="frozen"/>
      <selection activeCell="B8" sqref="B8"/>
      <selection pane="bottomLeft" activeCell="B8" sqref="B8"/>
    </sheetView>
  </sheetViews>
  <sheetFormatPr defaultRowHeight="15" x14ac:dyDescent="0.3"/>
  <cols>
    <col min="1" max="1" width="9.140625" style="2"/>
    <col min="2" max="2" width="32" style="2" customWidth="1"/>
    <col min="3" max="3" width="13.7109375" style="2" customWidth="1"/>
    <col min="4" max="4" width="18.42578125" style="2" bestFit="1" customWidth="1"/>
    <col min="5" max="5" width="18.140625" style="2" customWidth="1"/>
    <col min="6" max="7" width="18.85546875" style="2" customWidth="1"/>
    <col min="8" max="9" width="24.28515625" style="2" customWidth="1"/>
    <col min="10" max="10" width="70.5703125" style="2" customWidth="1"/>
    <col min="11" max="16384" width="9.140625" style="2"/>
  </cols>
  <sheetData>
    <row r="1" spans="1:10" s="43" customFormat="1" ht="34.5" customHeight="1" x14ac:dyDescent="0.25">
      <c r="A1" s="41" t="s">
        <v>163</v>
      </c>
      <c r="E1" s="73"/>
    </row>
    <row r="2" spans="1:10" s="43" customFormat="1" ht="40.5" customHeight="1" x14ac:dyDescent="0.25">
      <c r="A2" s="43" t="str">
        <f>'Annexure 1'!A2</f>
        <v>List of Creditors as on May 26, 2023</v>
      </c>
      <c r="C2" s="41"/>
      <c r="D2" s="41"/>
      <c r="E2" s="41"/>
      <c r="F2" s="41"/>
      <c r="G2" s="41"/>
    </row>
    <row r="3" spans="1:10" s="43" customFormat="1" ht="39" customHeight="1" x14ac:dyDescent="0.25">
      <c r="A3" s="43" t="s">
        <v>23</v>
      </c>
      <c r="C3" s="41"/>
      <c r="D3" s="41"/>
      <c r="E3" s="41"/>
      <c r="F3" s="41"/>
      <c r="G3" s="41"/>
    </row>
    <row r="4" spans="1:10" s="43" customFormat="1" ht="42.75" customHeight="1" x14ac:dyDescent="0.25">
      <c r="A4" s="43" t="s">
        <v>160</v>
      </c>
    </row>
    <row r="5" spans="1:10" s="3" customFormat="1" ht="63.75" customHeight="1" x14ac:dyDescent="0.3">
      <c r="A5" s="47" t="s">
        <v>20</v>
      </c>
      <c r="B5" s="47" t="s">
        <v>17</v>
      </c>
      <c r="C5" s="114" t="s">
        <v>9</v>
      </c>
      <c r="D5" s="114"/>
      <c r="E5" s="114" t="s">
        <v>10</v>
      </c>
      <c r="F5" s="114"/>
      <c r="G5" s="47" t="str">
        <f>'Annexure 1'!G6</f>
        <v>Amount of claim rejected
(Estimated)</v>
      </c>
      <c r="H5" s="47" t="s">
        <v>153</v>
      </c>
      <c r="I5" s="47" t="s">
        <v>195</v>
      </c>
      <c r="J5" s="47" t="s">
        <v>11</v>
      </c>
    </row>
    <row r="6" spans="1:10" s="3" customFormat="1" ht="74.25" customHeight="1" x14ac:dyDescent="0.3">
      <c r="A6" s="49"/>
      <c r="B6" s="49" t="s">
        <v>50</v>
      </c>
      <c r="C6" s="49" t="s">
        <v>12</v>
      </c>
      <c r="D6" s="49" t="s">
        <v>13</v>
      </c>
      <c r="E6" s="49" t="s">
        <v>48</v>
      </c>
      <c r="F6" s="49" t="s">
        <v>14</v>
      </c>
      <c r="G6" s="49"/>
      <c r="H6" s="49"/>
      <c r="I6" s="49"/>
      <c r="J6" s="49"/>
    </row>
    <row r="7" spans="1:10" ht="33.75" customHeight="1" x14ac:dyDescent="0.3">
      <c r="A7" s="89"/>
      <c r="B7" s="90"/>
      <c r="C7" s="90"/>
      <c r="D7" s="91"/>
      <c r="E7" s="92"/>
      <c r="F7" s="93"/>
      <c r="G7" s="93"/>
      <c r="H7" s="90"/>
      <c r="I7" s="90"/>
      <c r="J7" s="91"/>
    </row>
    <row r="8" spans="1:10" s="58" customFormat="1" ht="134.25" customHeight="1" x14ac:dyDescent="0.3">
      <c r="A8" s="51">
        <v>1</v>
      </c>
      <c r="B8" s="52" t="s">
        <v>157</v>
      </c>
      <c r="C8" s="53">
        <v>44883</v>
      </c>
      <c r="D8" s="57">
        <v>270088</v>
      </c>
      <c r="E8" s="57">
        <v>1</v>
      </c>
      <c r="F8" s="55" t="s">
        <v>159</v>
      </c>
      <c r="G8" s="94">
        <v>0</v>
      </c>
      <c r="H8" s="57">
        <v>0</v>
      </c>
      <c r="I8" s="57">
        <f>D8-E8</f>
        <v>270087</v>
      </c>
      <c r="J8" s="51" t="s">
        <v>201</v>
      </c>
    </row>
    <row r="9" spans="1:10" s="58" customFormat="1" ht="126.75" customHeight="1" x14ac:dyDescent="0.3">
      <c r="A9" s="51">
        <f>A8+1</f>
        <v>2</v>
      </c>
      <c r="B9" s="52" t="s">
        <v>158</v>
      </c>
      <c r="C9" s="53">
        <v>44883</v>
      </c>
      <c r="D9" s="57">
        <v>295658</v>
      </c>
      <c r="E9" s="57">
        <v>1</v>
      </c>
      <c r="F9" s="55" t="s">
        <v>159</v>
      </c>
      <c r="G9" s="94">
        <v>0</v>
      </c>
      <c r="H9" s="57">
        <v>0</v>
      </c>
      <c r="I9" s="57">
        <f t="shared" ref="I9:I18" si="0">D9-E9</f>
        <v>295657</v>
      </c>
      <c r="J9" s="51" t="s">
        <v>201</v>
      </c>
    </row>
    <row r="10" spans="1:10" s="58" customFormat="1" ht="131.25" customHeight="1" x14ac:dyDescent="0.3">
      <c r="A10" s="51">
        <f t="shared" ref="A10:A19" si="1">A9+1</f>
        <v>3</v>
      </c>
      <c r="B10" s="52" t="s">
        <v>161</v>
      </c>
      <c r="C10" s="53">
        <v>44883</v>
      </c>
      <c r="D10" s="57">
        <v>296450</v>
      </c>
      <c r="E10" s="57">
        <v>1</v>
      </c>
      <c r="F10" s="55" t="s">
        <v>159</v>
      </c>
      <c r="G10" s="94">
        <v>0</v>
      </c>
      <c r="H10" s="57">
        <v>0</v>
      </c>
      <c r="I10" s="57">
        <f t="shared" si="0"/>
        <v>296449</v>
      </c>
      <c r="J10" s="51" t="s">
        <v>201</v>
      </c>
    </row>
    <row r="11" spans="1:10" s="58" customFormat="1" ht="135.75" customHeight="1" x14ac:dyDescent="0.3">
      <c r="A11" s="51">
        <f t="shared" si="1"/>
        <v>4</v>
      </c>
      <c r="B11" s="52" t="s">
        <v>211</v>
      </c>
      <c r="C11" s="53">
        <v>44883</v>
      </c>
      <c r="D11" s="57">
        <v>314081</v>
      </c>
      <c r="E11" s="57">
        <v>1</v>
      </c>
      <c r="F11" s="55" t="s">
        <v>159</v>
      </c>
      <c r="G11" s="94">
        <v>0</v>
      </c>
      <c r="H11" s="57">
        <v>0</v>
      </c>
      <c r="I11" s="57">
        <f t="shared" si="0"/>
        <v>314080</v>
      </c>
      <c r="J11" s="51" t="s">
        <v>201</v>
      </c>
    </row>
    <row r="12" spans="1:10" s="58" customFormat="1" ht="99" customHeight="1" x14ac:dyDescent="0.3">
      <c r="A12" s="51">
        <f t="shared" si="1"/>
        <v>5</v>
      </c>
      <c r="B12" s="52" t="s">
        <v>203</v>
      </c>
      <c r="C12" s="53">
        <v>44894</v>
      </c>
      <c r="D12" s="57">
        <v>258592</v>
      </c>
      <c r="E12" s="57">
        <v>1</v>
      </c>
      <c r="F12" s="55" t="s">
        <v>159</v>
      </c>
      <c r="G12" s="94">
        <v>0</v>
      </c>
      <c r="H12" s="57">
        <v>0</v>
      </c>
      <c r="I12" s="57">
        <f t="shared" si="0"/>
        <v>258591</v>
      </c>
      <c r="J12" s="51" t="s">
        <v>200</v>
      </c>
    </row>
    <row r="13" spans="1:10" s="58" customFormat="1" ht="99" customHeight="1" x14ac:dyDescent="0.3">
      <c r="A13" s="51">
        <f t="shared" si="1"/>
        <v>6</v>
      </c>
      <c r="B13" s="52" t="s">
        <v>204</v>
      </c>
      <c r="C13" s="53">
        <v>44894</v>
      </c>
      <c r="D13" s="57">
        <v>640970</v>
      </c>
      <c r="E13" s="57">
        <v>1</v>
      </c>
      <c r="F13" s="55" t="s">
        <v>159</v>
      </c>
      <c r="G13" s="94">
        <v>0</v>
      </c>
      <c r="H13" s="57">
        <v>0</v>
      </c>
      <c r="I13" s="57">
        <f t="shared" si="0"/>
        <v>640969</v>
      </c>
      <c r="J13" s="51" t="s">
        <v>200</v>
      </c>
    </row>
    <row r="14" spans="1:10" s="58" customFormat="1" ht="99" customHeight="1" x14ac:dyDescent="0.3">
      <c r="A14" s="51">
        <f t="shared" si="1"/>
        <v>7</v>
      </c>
      <c r="B14" s="52" t="s">
        <v>205</v>
      </c>
      <c r="C14" s="53">
        <v>44894</v>
      </c>
      <c r="D14" s="57">
        <v>264268</v>
      </c>
      <c r="E14" s="57">
        <v>1</v>
      </c>
      <c r="F14" s="55" t="s">
        <v>159</v>
      </c>
      <c r="G14" s="94">
        <v>0</v>
      </c>
      <c r="H14" s="57">
        <v>0</v>
      </c>
      <c r="I14" s="57">
        <f t="shared" si="0"/>
        <v>264267</v>
      </c>
      <c r="J14" s="51" t="s">
        <v>200</v>
      </c>
    </row>
    <row r="15" spans="1:10" s="58" customFormat="1" ht="99" customHeight="1" x14ac:dyDescent="0.3">
      <c r="A15" s="51">
        <f t="shared" si="1"/>
        <v>8</v>
      </c>
      <c r="B15" s="52" t="s">
        <v>206</v>
      </c>
      <c r="C15" s="53">
        <v>44894</v>
      </c>
      <c r="D15" s="57">
        <v>260837</v>
      </c>
      <c r="E15" s="57">
        <v>1</v>
      </c>
      <c r="F15" s="55" t="s">
        <v>159</v>
      </c>
      <c r="G15" s="94">
        <v>0</v>
      </c>
      <c r="H15" s="57">
        <v>0</v>
      </c>
      <c r="I15" s="57">
        <f t="shared" si="0"/>
        <v>260836</v>
      </c>
      <c r="J15" s="51" t="s">
        <v>200</v>
      </c>
    </row>
    <row r="16" spans="1:10" s="58" customFormat="1" ht="99" customHeight="1" x14ac:dyDescent="0.3">
      <c r="A16" s="51">
        <f t="shared" si="1"/>
        <v>9</v>
      </c>
      <c r="B16" s="52" t="s">
        <v>207</v>
      </c>
      <c r="C16" s="53">
        <v>44894</v>
      </c>
      <c r="D16" s="57">
        <v>264268</v>
      </c>
      <c r="E16" s="57">
        <v>1</v>
      </c>
      <c r="F16" s="55" t="s">
        <v>159</v>
      </c>
      <c r="G16" s="94">
        <v>0</v>
      </c>
      <c r="H16" s="57">
        <v>0</v>
      </c>
      <c r="I16" s="57">
        <f t="shared" si="0"/>
        <v>264267</v>
      </c>
      <c r="J16" s="51" t="s">
        <v>200</v>
      </c>
    </row>
    <row r="17" spans="1:10" s="58" customFormat="1" ht="99" customHeight="1" x14ac:dyDescent="0.3">
      <c r="A17" s="51">
        <f t="shared" si="1"/>
        <v>10</v>
      </c>
      <c r="B17" s="52" t="s">
        <v>208</v>
      </c>
      <c r="C17" s="53">
        <v>44894</v>
      </c>
      <c r="D17" s="57">
        <v>319276</v>
      </c>
      <c r="E17" s="57">
        <v>1</v>
      </c>
      <c r="F17" s="55" t="s">
        <v>159</v>
      </c>
      <c r="G17" s="94">
        <v>0</v>
      </c>
      <c r="H17" s="57">
        <v>0</v>
      </c>
      <c r="I17" s="57">
        <f t="shared" si="0"/>
        <v>319275</v>
      </c>
      <c r="J17" s="51" t="s">
        <v>200</v>
      </c>
    </row>
    <row r="18" spans="1:10" s="58" customFormat="1" ht="99" customHeight="1" x14ac:dyDescent="0.3">
      <c r="A18" s="51">
        <f t="shared" si="1"/>
        <v>11</v>
      </c>
      <c r="B18" s="52" t="s">
        <v>209</v>
      </c>
      <c r="C18" s="53">
        <v>44894</v>
      </c>
      <c r="D18" s="57">
        <v>261165</v>
      </c>
      <c r="E18" s="57">
        <v>1</v>
      </c>
      <c r="F18" s="55" t="s">
        <v>159</v>
      </c>
      <c r="G18" s="94">
        <v>0</v>
      </c>
      <c r="H18" s="57">
        <v>0</v>
      </c>
      <c r="I18" s="57">
        <f t="shared" si="0"/>
        <v>261164</v>
      </c>
      <c r="J18" s="51" t="s">
        <v>200</v>
      </c>
    </row>
    <row r="19" spans="1:10" s="58" customFormat="1" ht="99" customHeight="1" x14ac:dyDescent="0.3">
      <c r="A19" s="51">
        <f t="shared" si="1"/>
        <v>12</v>
      </c>
      <c r="B19" s="52" t="s">
        <v>210</v>
      </c>
      <c r="C19" s="53">
        <v>44894</v>
      </c>
      <c r="D19" s="57">
        <v>319276</v>
      </c>
      <c r="E19" s="57">
        <v>0</v>
      </c>
      <c r="F19" s="55" t="s">
        <v>159</v>
      </c>
      <c r="G19" s="94">
        <f t="shared" ref="G19" si="2">D19-E19</f>
        <v>319276</v>
      </c>
      <c r="H19" s="57">
        <v>0</v>
      </c>
      <c r="I19" s="57">
        <v>0</v>
      </c>
      <c r="J19" s="95" t="s">
        <v>235</v>
      </c>
    </row>
    <row r="20" spans="1:10" s="25" customFormat="1" ht="27" customHeight="1" x14ac:dyDescent="0.25">
      <c r="A20" s="98"/>
      <c r="B20" s="98"/>
      <c r="C20" s="98"/>
      <c r="D20" s="99">
        <f>SUM(D7:D19)</f>
        <v>3764929</v>
      </c>
      <c r="E20" s="99">
        <f>SUM(E7:E19)</f>
        <v>11</v>
      </c>
      <c r="F20" s="99"/>
      <c r="G20" s="99">
        <f>SUM(G7:G19)</f>
        <v>319276</v>
      </c>
      <c r="H20" s="99">
        <f>SUM(H7:H19)</f>
        <v>0</v>
      </c>
      <c r="I20" s="99">
        <f>SUM(I7:I19)</f>
        <v>3445642</v>
      </c>
      <c r="J20" s="98"/>
    </row>
  </sheetData>
  <mergeCells count="2">
    <mergeCell ref="C5:D5"/>
    <mergeCell ref="E5:F5"/>
  </mergeCells>
  <pageMargins left="0.7" right="0.7" top="0.75" bottom="0.75" header="0.3" footer="0.3"/>
  <pageSetup paperSize="9"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52FEF-649E-4C53-ADF9-DE0C92C63E13}">
  <dimension ref="A1:J36"/>
  <sheetViews>
    <sheetView showGridLines="0" view="pageBreakPreview" zoomScale="90" zoomScaleNormal="100" zoomScaleSheetLayoutView="90" workbookViewId="0">
      <pane ySplit="6" topLeftCell="A7" activePane="bottomLeft" state="frozen"/>
      <selection activeCell="B8" sqref="B8"/>
      <selection pane="bottomLeft" activeCell="B8" sqref="B8"/>
    </sheetView>
  </sheetViews>
  <sheetFormatPr defaultRowHeight="15" x14ac:dyDescent="0.3"/>
  <cols>
    <col min="1" max="1" width="9.140625" style="2"/>
    <col min="2" max="2" width="32" style="2" customWidth="1"/>
    <col min="3" max="3" width="13.7109375" style="2" customWidth="1"/>
    <col min="4" max="4" width="18.42578125" style="2" bestFit="1" customWidth="1"/>
    <col min="5" max="5" width="18.140625" style="2" customWidth="1"/>
    <col min="6" max="6" width="26.140625" style="2" customWidth="1"/>
    <col min="7" max="7" width="18.85546875" style="2" customWidth="1"/>
    <col min="8" max="9" width="24.28515625" style="2" customWidth="1"/>
    <col min="10" max="10" width="61.28515625" style="2" customWidth="1"/>
    <col min="11" max="16384" width="9.140625" style="2"/>
  </cols>
  <sheetData>
    <row r="1" spans="1:10" s="43" customFormat="1" ht="34.5" customHeight="1" x14ac:dyDescent="0.25">
      <c r="A1" s="41" t="s">
        <v>162</v>
      </c>
      <c r="E1" s="73"/>
    </row>
    <row r="2" spans="1:10" s="43" customFormat="1" ht="40.5" customHeight="1" x14ac:dyDescent="0.25">
      <c r="A2" s="43" t="str">
        <f>'Annexure 1'!A2</f>
        <v>List of Creditors as on May 26, 2023</v>
      </c>
      <c r="C2" s="41"/>
      <c r="D2" s="41"/>
      <c r="E2" s="41"/>
      <c r="F2" s="41"/>
      <c r="G2" s="41"/>
    </row>
    <row r="3" spans="1:10" s="43" customFormat="1" ht="39" customHeight="1" x14ac:dyDescent="0.25">
      <c r="A3" s="43" t="s">
        <v>23</v>
      </c>
      <c r="C3" s="41"/>
      <c r="D3" s="41"/>
      <c r="E3" s="41"/>
      <c r="F3" s="41"/>
      <c r="G3" s="41"/>
    </row>
    <row r="4" spans="1:10" s="43" customFormat="1" ht="42.75" customHeight="1" x14ac:dyDescent="0.25">
      <c r="A4" s="43" t="s">
        <v>220</v>
      </c>
    </row>
    <row r="5" spans="1:10" s="3" customFormat="1" ht="63.75" customHeight="1" x14ac:dyDescent="0.3">
      <c r="A5" s="47" t="s">
        <v>20</v>
      </c>
      <c r="B5" s="47" t="s">
        <v>17</v>
      </c>
      <c r="C5" s="114" t="s">
        <v>9</v>
      </c>
      <c r="D5" s="114"/>
      <c r="E5" s="114" t="s">
        <v>10</v>
      </c>
      <c r="F5" s="114"/>
      <c r="G5" s="47" t="str">
        <f>'Annexure 1'!G6</f>
        <v>Amount of claim rejected
(Estimated)</v>
      </c>
      <c r="H5" s="47" t="s">
        <v>153</v>
      </c>
      <c r="I5" s="47" t="s">
        <v>164</v>
      </c>
      <c r="J5" s="47" t="s">
        <v>11</v>
      </c>
    </row>
    <row r="6" spans="1:10" s="3" customFormat="1" ht="42.75" customHeight="1" x14ac:dyDescent="0.3">
      <c r="A6" s="49"/>
      <c r="B6" s="49" t="s">
        <v>50</v>
      </c>
      <c r="C6" s="49" t="s">
        <v>12</v>
      </c>
      <c r="D6" s="49" t="s">
        <v>13</v>
      </c>
      <c r="E6" s="49" t="s">
        <v>48</v>
      </c>
      <c r="F6" s="49" t="s">
        <v>14</v>
      </c>
      <c r="G6" s="49"/>
      <c r="H6" s="49"/>
      <c r="I6" s="49"/>
      <c r="J6" s="49"/>
    </row>
    <row r="7" spans="1:10" ht="48.75" customHeight="1" x14ac:dyDescent="0.3">
      <c r="A7" s="89"/>
      <c r="B7" s="90"/>
      <c r="C7" s="90"/>
      <c r="D7" s="91"/>
      <c r="E7" s="92"/>
      <c r="F7" s="93"/>
      <c r="G7" s="93"/>
      <c r="H7" s="90"/>
      <c r="I7" s="90"/>
      <c r="J7" s="91"/>
    </row>
    <row r="8" spans="1:10" s="58" customFormat="1" ht="48.75" customHeight="1" x14ac:dyDescent="0.3">
      <c r="A8" s="51">
        <v>1</v>
      </c>
      <c r="B8" s="52" t="s">
        <v>168</v>
      </c>
      <c r="C8" s="53">
        <v>44866</v>
      </c>
      <c r="D8" s="57">
        <v>21525437</v>
      </c>
      <c r="E8" s="57">
        <v>1</v>
      </c>
      <c r="F8" s="51" t="s">
        <v>196</v>
      </c>
      <c r="G8" s="94">
        <v>0</v>
      </c>
      <c r="H8" s="94">
        <v>0</v>
      </c>
      <c r="I8" s="94">
        <f>D8-E8</f>
        <v>21525436</v>
      </c>
      <c r="J8" s="95" t="s">
        <v>194</v>
      </c>
    </row>
    <row r="9" spans="1:10" s="58" customFormat="1" ht="48.75" customHeight="1" x14ac:dyDescent="0.3">
      <c r="A9" s="51">
        <f>A8+1</f>
        <v>2</v>
      </c>
      <c r="B9" s="52" t="s">
        <v>167</v>
      </c>
      <c r="C9" s="53">
        <v>44866</v>
      </c>
      <c r="D9" s="57">
        <v>25643651</v>
      </c>
      <c r="E9" s="57">
        <v>1</v>
      </c>
      <c r="F9" s="51" t="s">
        <v>196</v>
      </c>
      <c r="G9" s="94">
        <v>0</v>
      </c>
      <c r="H9" s="94">
        <v>0</v>
      </c>
      <c r="I9" s="94">
        <f t="shared" ref="I9:I34" si="0">D9-E9</f>
        <v>25643650</v>
      </c>
      <c r="J9" s="95" t="s">
        <v>194</v>
      </c>
    </row>
    <row r="10" spans="1:10" s="58" customFormat="1" ht="48.75" customHeight="1" x14ac:dyDescent="0.3">
      <c r="A10" s="51">
        <f t="shared" ref="A10:A35" si="1">A9+1</f>
        <v>3</v>
      </c>
      <c r="B10" s="52" t="s">
        <v>166</v>
      </c>
      <c r="C10" s="53">
        <v>44866</v>
      </c>
      <c r="D10" s="57">
        <v>9773649</v>
      </c>
      <c r="E10" s="57">
        <v>1</v>
      </c>
      <c r="F10" s="51" t="s">
        <v>196</v>
      </c>
      <c r="G10" s="94">
        <v>0</v>
      </c>
      <c r="H10" s="94">
        <v>0</v>
      </c>
      <c r="I10" s="94">
        <f t="shared" si="0"/>
        <v>9773648</v>
      </c>
      <c r="J10" s="95" t="s">
        <v>194</v>
      </c>
    </row>
    <row r="11" spans="1:10" s="58" customFormat="1" ht="48.75" customHeight="1" x14ac:dyDescent="0.3">
      <c r="A11" s="51">
        <f t="shared" si="1"/>
        <v>4</v>
      </c>
      <c r="B11" s="52" t="s">
        <v>169</v>
      </c>
      <c r="C11" s="53">
        <v>44866</v>
      </c>
      <c r="D11" s="57">
        <v>16668175</v>
      </c>
      <c r="E11" s="57">
        <v>1</v>
      </c>
      <c r="F11" s="51" t="s">
        <v>196</v>
      </c>
      <c r="G11" s="94">
        <v>0</v>
      </c>
      <c r="H11" s="94">
        <v>0</v>
      </c>
      <c r="I11" s="94">
        <f t="shared" si="0"/>
        <v>16668174</v>
      </c>
      <c r="J11" s="95" t="s">
        <v>194</v>
      </c>
    </row>
    <row r="12" spans="1:10" s="58" customFormat="1" ht="48.75" customHeight="1" x14ac:dyDescent="0.3">
      <c r="A12" s="51">
        <f t="shared" si="1"/>
        <v>5</v>
      </c>
      <c r="B12" s="52" t="s">
        <v>170</v>
      </c>
      <c r="C12" s="53">
        <v>44866</v>
      </c>
      <c r="D12" s="57">
        <v>9024562</v>
      </c>
      <c r="E12" s="57">
        <v>1</v>
      </c>
      <c r="F12" s="51" t="s">
        <v>196</v>
      </c>
      <c r="G12" s="94">
        <v>0</v>
      </c>
      <c r="H12" s="94">
        <v>0</v>
      </c>
      <c r="I12" s="94">
        <f t="shared" si="0"/>
        <v>9024561</v>
      </c>
      <c r="J12" s="95" t="s">
        <v>194</v>
      </c>
    </row>
    <row r="13" spans="1:10" s="58" customFormat="1" ht="48.75" customHeight="1" x14ac:dyDescent="0.3">
      <c r="A13" s="51">
        <f t="shared" si="1"/>
        <v>6</v>
      </c>
      <c r="B13" s="52" t="s">
        <v>171</v>
      </c>
      <c r="C13" s="53">
        <v>44866</v>
      </c>
      <c r="D13" s="57">
        <v>6855639</v>
      </c>
      <c r="E13" s="57">
        <v>1</v>
      </c>
      <c r="F13" s="51" t="s">
        <v>196</v>
      </c>
      <c r="G13" s="94">
        <v>0</v>
      </c>
      <c r="H13" s="94">
        <v>0</v>
      </c>
      <c r="I13" s="94">
        <f t="shared" si="0"/>
        <v>6855638</v>
      </c>
      <c r="J13" s="95" t="s">
        <v>194</v>
      </c>
    </row>
    <row r="14" spans="1:10" s="58" customFormat="1" ht="48.75" customHeight="1" x14ac:dyDescent="0.3">
      <c r="A14" s="51">
        <f t="shared" si="1"/>
        <v>7</v>
      </c>
      <c r="B14" s="52" t="s">
        <v>172</v>
      </c>
      <c r="C14" s="53">
        <v>44866</v>
      </c>
      <c r="D14" s="57">
        <v>3687382</v>
      </c>
      <c r="E14" s="57">
        <v>1</v>
      </c>
      <c r="F14" s="51" t="s">
        <v>196</v>
      </c>
      <c r="G14" s="94">
        <v>0</v>
      </c>
      <c r="H14" s="94">
        <v>0</v>
      </c>
      <c r="I14" s="94">
        <f t="shared" si="0"/>
        <v>3687381</v>
      </c>
      <c r="J14" s="95" t="s">
        <v>194</v>
      </c>
    </row>
    <row r="15" spans="1:10" s="58" customFormat="1" ht="48.75" customHeight="1" x14ac:dyDescent="0.3">
      <c r="A15" s="51">
        <f t="shared" si="1"/>
        <v>8</v>
      </c>
      <c r="B15" s="52" t="s">
        <v>173</v>
      </c>
      <c r="C15" s="53">
        <v>44866</v>
      </c>
      <c r="D15" s="57">
        <v>13003741</v>
      </c>
      <c r="E15" s="57">
        <v>1</v>
      </c>
      <c r="F15" s="51" t="s">
        <v>196</v>
      </c>
      <c r="G15" s="94">
        <v>0</v>
      </c>
      <c r="H15" s="94">
        <v>0</v>
      </c>
      <c r="I15" s="94">
        <f t="shared" si="0"/>
        <v>13003740</v>
      </c>
      <c r="J15" s="95" t="s">
        <v>194</v>
      </c>
    </row>
    <row r="16" spans="1:10" s="58" customFormat="1" ht="48.75" customHeight="1" x14ac:dyDescent="0.3">
      <c r="A16" s="51">
        <f t="shared" si="1"/>
        <v>9</v>
      </c>
      <c r="B16" s="52" t="s">
        <v>174</v>
      </c>
      <c r="C16" s="53">
        <v>44866</v>
      </c>
      <c r="D16" s="57">
        <v>12710609</v>
      </c>
      <c r="E16" s="57">
        <v>1</v>
      </c>
      <c r="F16" s="51" t="s">
        <v>196</v>
      </c>
      <c r="G16" s="94">
        <v>0</v>
      </c>
      <c r="H16" s="94">
        <v>0</v>
      </c>
      <c r="I16" s="94">
        <f t="shared" si="0"/>
        <v>12710608</v>
      </c>
      <c r="J16" s="95" t="s">
        <v>194</v>
      </c>
    </row>
    <row r="17" spans="1:10" s="58" customFormat="1" ht="48.75" customHeight="1" x14ac:dyDescent="0.3">
      <c r="A17" s="51">
        <f t="shared" si="1"/>
        <v>10</v>
      </c>
      <c r="B17" s="52" t="s">
        <v>175</v>
      </c>
      <c r="C17" s="53">
        <v>44866</v>
      </c>
      <c r="D17" s="57">
        <v>15621253</v>
      </c>
      <c r="E17" s="57">
        <v>1</v>
      </c>
      <c r="F17" s="51" t="s">
        <v>196</v>
      </c>
      <c r="G17" s="94">
        <v>0</v>
      </c>
      <c r="H17" s="94">
        <v>0</v>
      </c>
      <c r="I17" s="94">
        <f t="shared" si="0"/>
        <v>15621252</v>
      </c>
      <c r="J17" s="95" t="s">
        <v>194</v>
      </c>
    </row>
    <row r="18" spans="1:10" s="58" customFormat="1" ht="48.75" customHeight="1" x14ac:dyDescent="0.3">
      <c r="A18" s="51">
        <f t="shared" si="1"/>
        <v>11</v>
      </c>
      <c r="B18" s="52" t="s">
        <v>176</v>
      </c>
      <c r="C18" s="53">
        <v>44866</v>
      </c>
      <c r="D18" s="57">
        <v>7304535</v>
      </c>
      <c r="E18" s="57">
        <v>1</v>
      </c>
      <c r="F18" s="51" t="s">
        <v>196</v>
      </c>
      <c r="G18" s="94">
        <v>0</v>
      </c>
      <c r="H18" s="94">
        <v>0</v>
      </c>
      <c r="I18" s="94">
        <f t="shared" si="0"/>
        <v>7304534</v>
      </c>
      <c r="J18" s="95" t="s">
        <v>194</v>
      </c>
    </row>
    <row r="19" spans="1:10" s="58" customFormat="1" ht="48.75" customHeight="1" x14ac:dyDescent="0.3">
      <c r="A19" s="51">
        <f t="shared" si="1"/>
        <v>12</v>
      </c>
      <c r="B19" s="52" t="s">
        <v>177</v>
      </c>
      <c r="C19" s="53">
        <v>44866</v>
      </c>
      <c r="D19" s="57">
        <v>25091186</v>
      </c>
      <c r="E19" s="57">
        <v>1</v>
      </c>
      <c r="F19" s="51" t="s">
        <v>196</v>
      </c>
      <c r="G19" s="94">
        <v>0</v>
      </c>
      <c r="H19" s="94">
        <v>0</v>
      </c>
      <c r="I19" s="94">
        <f t="shared" si="0"/>
        <v>25091185</v>
      </c>
      <c r="J19" s="95" t="s">
        <v>194</v>
      </c>
    </row>
    <row r="20" spans="1:10" s="58" customFormat="1" ht="48.75" customHeight="1" x14ac:dyDescent="0.3">
      <c r="A20" s="51">
        <f t="shared" si="1"/>
        <v>13</v>
      </c>
      <c r="B20" s="52" t="s">
        <v>178</v>
      </c>
      <c r="C20" s="53">
        <v>44866</v>
      </c>
      <c r="D20" s="57">
        <v>13233472</v>
      </c>
      <c r="E20" s="57">
        <v>1</v>
      </c>
      <c r="F20" s="51" t="s">
        <v>196</v>
      </c>
      <c r="G20" s="94">
        <v>0</v>
      </c>
      <c r="H20" s="94">
        <v>0</v>
      </c>
      <c r="I20" s="94">
        <f t="shared" si="0"/>
        <v>13233471</v>
      </c>
      <c r="J20" s="95" t="s">
        <v>194</v>
      </c>
    </row>
    <row r="21" spans="1:10" s="58" customFormat="1" ht="48.75" customHeight="1" x14ac:dyDescent="0.3">
      <c r="A21" s="51">
        <f t="shared" si="1"/>
        <v>14</v>
      </c>
      <c r="B21" s="65" t="s">
        <v>179</v>
      </c>
      <c r="C21" s="53">
        <v>44866</v>
      </c>
      <c r="D21" s="96">
        <v>9263770</v>
      </c>
      <c r="E21" s="57">
        <v>1</v>
      </c>
      <c r="F21" s="51" t="s">
        <v>196</v>
      </c>
      <c r="G21" s="94">
        <v>0</v>
      </c>
      <c r="H21" s="94">
        <v>0</v>
      </c>
      <c r="I21" s="94">
        <f t="shared" si="0"/>
        <v>9263769</v>
      </c>
      <c r="J21" s="95" t="s">
        <v>194</v>
      </c>
    </row>
    <row r="22" spans="1:10" s="58" customFormat="1" ht="48.75" customHeight="1" x14ac:dyDescent="0.3">
      <c r="A22" s="51">
        <f t="shared" si="1"/>
        <v>15</v>
      </c>
      <c r="B22" s="65" t="s">
        <v>180</v>
      </c>
      <c r="C22" s="53">
        <v>44866</v>
      </c>
      <c r="D22" s="96">
        <v>15030338</v>
      </c>
      <c r="E22" s="57">
        <v>1</v>
      </c>
      <c r="F22" s="51" t="s">
        <v>196</v>
      </c>
      <c r="G22" s="94">
        <v>0</v>
      </c>
      <c r="H22" s="94">
        <v>0</v>
      </c>
      <c r="I22" s="94">
        <f t="shared" si="0"/>
        <v>15030337</v>
      </c>
      <c r="J22" s="95" t="s">
        <v>194</v>
      </c>
    </row>
    <row r="23" spans="1:10" s="58" customFormat="1" ht="48.75" customHeight="1" x14ac:dyDescent="0.3">
      <c r="A23" s="51">
        <f t="shared" si="1"/>
        <v>16</v>
      </c>
      <c r="B23" s="65" t="s">
        <v>181</v>
      </c>
      <c r="C23" s="53">
        <v>44866</v>
      </c>
      <c r="D23" s="96">
        <v>2686055</v>
      </c>
      <c r="E23" s="57">
        <v>1</v>
      </c>
      <c r="F23" s="51" t="s">
        <v>196</v>
      </c>
      <c r="G23" s="94">
        <v>0</v>
      </c>
      <c r="H23" s="94">
        <v>0</v>
      </c>
      <c r="I23" s="94">
        <f t="shared" si="0"/>
        <v>2686054</v>
      </c>
      <c r="J23" s="95" t="s">
        <v>194</v>
      </c>
    </row>
    <row r="24" spans="1:10" s="58" customFormat="1" ht="48.75" customHeight="1" x14ac:dyDescent="0.3">
      <c r="A24" s="51">
        <f t="shared" si="1"/>
        <v>17</v>
      </c>
      <c r="B24" s="65" t="s">
        <v>182</v>
      </c>
      <c r="C24" s="53">
        <v>44866</v>
      </c>
      <c r="D24" s="96">
        <v>4630527</v>
      </c>
      <c r="E24" s="57">
        <v>1</v>
      </c>
      <c r="F24" s="51" t="s">
        <v>196</v>
      </c>
      <c r="G24" s="94">
        <v>0</v>
      </c>
      <c r="H24" s="94">
        <v>0</v>
      </c>
      <c r="I24" s="94">
        <f t="shared" si="0"/>
        <v>4630526</v>
      </c>
      <c r="J24" s="95" t="s">
        <v>194</v>
      </c>
    </row>
    <row r="25" spans="1:10" s="58" customFormat="1" ht="48.75" customHeight="1" x14ac:dyDescent="0.3">
      <c r="A25" s="51">
        <f t="shared" si="1"/>
        <v>18</v>
      </c>
      <c r="B25" s="65" t="s">
        <v>183</v>
      </c>
      <c r="C25" s="53">
        <v>44866</v>
      </c>
      <c r="D25" s="96">
        <v>8601914</v>
      </c>
      <c r="E25" s="57">
        <v>1</v>
      </c>
      <c r="F25" s="51" t="s">
        <v>196</v>
      </c>
      <c r="G25" s="94">
        <v>0</v>
      </c>
      <c r="H25" s="94">
        <v>0</v>
      </c>
      <c r="I25" s="94">
        <f t="shared" si="0"/>
        <v>8601913</v>
      </c>
      <c r="J25" s="95" t="s">
        <v>194</v>
      </c>
    </row>
    <row r="26" spans="1:10" s="58" customFormat="1" ht="48.75" customHeight="1" x14ac:dyDescent="0.3">
      <c r="A26" s="51">
        <f t="shared" si="1"/>
        <v>19</v>
      </c>
      <c r="B26" s="65" t="s">
        <v>184</v>
      </c>
      <c r="C26" s="53">
        <v>44866</v>
      </c>
      <c r="D26" s="96">
        <v>3936248</v>
      </c>
      <c r="E26" s="57">
        <v>1</v>
      </c>
      <c r="F26" s="51" t="s">
        <v>196</v>
      </c>
      <c r="G26" s="94">
        <v>0</v>
      </c>
      <c r="H26" s="94">
        <v>0</v>
      </c>
      <c r="I26" s="94">
        <f t="shared" si="0"/>
        <v>3936247</v>
      </c>
      <c r="J26" s="95" t="s">
        <v>194</v>
      </c>
    </row>
    <row r="27" spans="1:10" s="58" customFormat="1" ht="48.75" customHeight="1" x14ac:dyDescent="0.3">
      <c r="A27" s="51">
        <f t="shared" si="1"/>
        <v>20</v>
      </c>
      <c r="B27" s="65" t="s">
        <v>185</v>
      </c>
      <c r="C27" s="53">
        <v>44866</v>
      </c>
      <c r="D27" s="96">
        <v>12163561</v>
      </c>
      <c r="E27" s="57">
        <v>1</v>
      </c>
      <c r="F27" s="51" t="s">
        <v>196</v>
      </c>
      <c r="G27" s="94">
        <v>0</v>
      </c>
      <c r="H27" s="94">
        <v>0</v>
      </c>
      <c r="I27" s="94">
        <f t="shared" si="0"/>
        <v>12163560</v>
      </c>
      <c r="J27" s="95" t="s">
        <v>194</v>
      </c>
    </row>
    <row r="28" spans="1:10" s="58" customFormat="1" ht="48.75" customHeight="1" x14ac:dyDescent="0.3">
      <c r="A28" s="51">
        <f t="shared" si="1"/>
        <v>21</v>
      </c>
      <c r="B28" s="65" t="s">
        <v>186</v>
      </c>
      <c r="C28" s="53">
        <v>44866</v>
      </c>
      <c r="D28" s="96">
        <v>9360025</v>
      </c>
      <c r="E28" s="57">
        <v>1</v>
      </c>
      <c r="F28" s="51" t="s">
        <v>196</v>
      </c>
      <c r="G28" s="94">
        <v>0</v>
      </c>
      <c r="H28" s="94">
        <v>0</v>
      </c>
      <c r="I28" s="94">
        <f t="shared" si="0"/>
        <v>9360024</v>
      </c>
      <c r="J28" s="95" t="s">
        <v>194</v>
      </c>
    </row>
    <row r="29" spans="1:10" s="58" customFormat="1" ht="48.75" customHeight="1" x14ac:dyDescent="0.3">
      <c r="A29" s="51">
        <f t="shared" si="1"/>
        <v>22</v>
      </c>
      <c r="B29" s="65" t="s">
        <v>187</v>
      </c>
      <c r="C29" s="53">
        <v>44866</v>
      </c>
      <c r="D29" s="96">
        <v>5223539</v>
      </c>
      <c r="E29" s="57">
        <v>1</v>
      </c>
      <c r="F29" s="51" t="s">
        <v>196</v>
      </c>
      <c r="G29" s="94">
        <v>0</v>
      </c>
      <c r="H29" s="94">
        <v>0</v>
      </c>
      <c r="I29" s="94">
        <f t="shared" si="0"/>
        <v>5223538</v>
      </c>
      <c r="J29" s="95" t="s">
        <v>194</v>
      </c>
    </row>
    <row r="30" spans="1:10" s="58" customFormat="1" ht="48.75" customHeight="1" x14ac:dyDescent="0.3">
      <c r="A30" s="51">
        <f t="shared" si="1"/>
        <v>23</v>
      </c>
      <c r="B30" s="65" t="s">
        <v>188</v>
      </c>
      <c r="C30" s="53">
        <v>44866</v>
      </c>
      <c r="D30" s="96">
        <v>11425748</v>
      </c>
      <c r="E30" s="57">
        <v>1</v>
      </c>
      <c r="F30" s="51" t="s">
        <v>196</v>
      </c>
      <c r="G30" s="94">
        <v>0</v>
      </c>
      <c r="H30" s="94">
        <v>0</v>
      </c>
      <c r="I30" s="94">
        <f t="shared" si="0"/>
        <v>11425747</v>
      </c>
      <c r="J30" s="95" t="s">
        <v>194</v>
      </c>
    </row>
    <row r="31" spans="1:10" s="58" customFormat="1" ht="48.75" customHeight="1" x14ac:dyDescent="0.3">
      <c r="A31" s="51">
        <f t="shared" si="1"/>
        <v>24</v>
      </c>
      <c r="B31" s="65" t="s">
        <v>189</v>
      </c>
      <c r="C31" s="66">
        <v>44879</v>
      </c>
      <c r="D31" s="96">
        <v>5038535</v>
      </c>
      <c r="E31" s="57">
        <v>1</v>
      </c>
      <c r="F31" s="55" t="s">
        <v>165</v>
      </c>
      <c r="G31" s="94">
        <v>0</v>
      </c>
      <c r="H31" s="94">
        <v>0</v>
      </c>
      <c r="I31" s="94">
        <f t="shared" si="0"/>
        <v>5038534</v>
      </c>
      <c r="J31" s="95" t="s">
        <v>194</v>
      </c>
    </row>
    <row r="32" spans="1:10" s="58" customFormat="1" ht="48.75" customHeight="1" x14ac:dyDescent="0.3">
      <c r="A32" s="51">
        <f t="shared" si="1"/>
        <v>25</v>
      </c>
      <c r="B32" s="65" t="s">
        <v>190</v>
      </c>
      <c r="C32" s="66">
        <v>44879</v>
      </c>
      <c r="D32" s="96">
        <v>6267315.8600000003</v>
      </c>
      <c r="E32" s="57">
        <v>1</v>
      </c>
      <c r="F32" s="55" t="s">
        <v>165</v>
      </c>
      <c r="G32" s="94">
        <v>0</v>
      </c>
      <c r="H32" s="94">
        <v>0</v>
      </c>
      <c r="I32" s="94">
        <f t="shared" si="0"/>
        <v>6267314.8600000003</v>
      </c>
      <c r="J32" s="95" t="s">
        <v>194</v>
      </c>
    </row>
    <row r="33" spans="1:10" s="58" customFormat="1" ht="48.75" customHeight="1" x14ac:dyDescent="0.3">
      <c r="A33" s="51">
        <f t="shared" si="1"/>
        <v>26</v>
      </c>
      <c r="B33" s="65" t="s">
        <v>191</v>
      </c>
      <c r="C33" s="66">
        <v>44879</v>
      </c>
      <c r="D33" s="96">
        <v>7602544</v>
      </c>
      <c r="E33" s="57">
        <v>1</v>
      </c>
      <c r="F33" s="55" t="s">
        <v>165</v>
      </c>
      <c r="G33" s="94">
        <v>0</v>
      </c>
      <c r="H33" s="94">
        <v>0</v>
      </c>
      <c r="I33" s="94">
        <f t="shared" si="0"/>
        <v>7602543</v>
      </c>
      <c r="J33" s="95" t="s">
        <v>194</v>
      </c>
    </row>
    <row r="34" spans="1:10" s="58" customFormat="1" ht="48.75" customHeight="1" x14ac:dyDescent="0.3">
      <c r="A34" s="51">
        <f t="shared" si="1"/>
        <v>27</v>
      </c>
      <c r="B34" s="65" t="s">
        <v>192</v>
      </c>
      <c r="C34" s="66">
        <v>44881</v>
      </c>
      <c r="D34" s="96">
        <v>7364329</v>
      </c>
      <c r="E34" s="57">
        <v>1</v>
      </c>
      <c r="F34" s="55" t="s">
        <v>165</v>
      </c>
      <c r="G34" s="94">
        <v>0</v>
      </c>
      <c r="H34" s="94">
        <v>0</v>
      </c>
      <c r="I34" s="94">
        <f t="shared" si="0"/>
        <v>7364328</v>
      </c>
      <c r="J34" s="95" t="s">
        <v>194</v>
      </c>
    </row>
    <row r="35" spans="1:10" s="58" customFormat="1" ht="48.75" customHeight="1" x14ac:dyDescent="0.3">
      <c r="A35" s="51">
        <f t="shared" si="1"/>
        <v>28</v>
      </c>
      <c r="B35" s="65" t="s">
        <v>193</v>
      </c>
      <c r="C35" s="66">
        <v>44878</v>
      </c>
      <c r="D35" s="96">
        <v>4640000</v>
      </c>
      <c r="E35" s="96">
        <v>0</v>
      </c>
      <c r="F35" s="55" t="s">
        <v>165</v>
      </c>
      <c r="G35" s="94">
        <f>D35-E35</f>
        <v>4640000</v>
      </c>
      <c r="H35" s="94">
        <v>0</v>
      </c>
      <c r="I35" s="97">
        <v>0</v>
      </c>
      <c r="J35" s="100" t="s">
        <v>235</v>
      </c>
    </row>
    <row r="36" spans="1:10" s="25" customFormat="1" ht="27" customHeight="1" x14ac:dyDescent="0.25">
      <c r="A36" s="98"/>
      <c r="B36" s="98"/>
      <c r="C36" s="98"/>
      <c r="D36" s="99">
        <f>SUM(D7:D35)</f>
        <v>293377739.86000001</v>
      </c>
      <c r="E36" s="99">
        <f>SUM(E7:E35)</f>
        <v>27</v>
      </c>
      <c r="F36" s="99">
        <f t="shared" ref="F36" si="2">SUM(F7:F35)</f>
        <v>0</v>
      </c>
      <c r="G36" s="99">
        <f>SUM(G7:G35)</f>
        <v>4640000</v>
      </c>
      <c r="H36" s="99">
        <f>SUM(H7:H35)</f>
        <v>0</v>
      </c>
      <c r="I36" s="99">
        <f>SUM(I7:I35)</f>
        <v>288737712.86000001</v>
      </c>
      <c r="J36" s="98"/>
    </row>
  </sheetData>
  <mergeCells count="2">
    <mergeCell ref="C5:D5"/>
    <mergeCell ref="E5:F5"/>
  </mergeCells>
  <pageMargins left="0.7" right="0.7" top="0.75" bottom="0.75" header="0.3" footer="0.3"/>
  <pageSetup paperSize="9" scale="3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E22E3-8555-4E7B-8571-58B985057D68}">
  <dimension ref="A1:I14"/>
  <sheetViews>
    <sheetView showGridLines="0" view="pageBreakPreview" zoomScale="90" zoomScaleNormal="100" zoomScaleSheetLayoutView="90" workbookViewId="0">
      <selection activeCell="B8" sqref="B8"/>
    </sheetView>
  </sheetViews>
  <sheetFormatPr defaultRowHeight="15" x14ac:dyDescent="0.3"/>
  <cols>
    <col min="1" max="1" width="9.140625" style="2"/>
    <col min="2" max="2" width="32" style="2" customWidth="1"/>
    <col min="3" max="3" width="13.7109375" style="2" customWidth="1"/>
    <col min="4" max="4" width="18.42578125" style="2" bestFit="1" customWidth="1"/>
    <col min="5" max="5" width="18.140625" style="2" customWidth="1"/>
    <col min="6" max="7" width="18.85546875" style="2" customWidth="1"/>
    <col min="8" max="8" width="24.28515625" style="2" customWidth="1"/>
    <col min="9" max="9" width="52.42578125" style="2" customWidth="1"/>
    <col min="10" max="16384" width="9.140625" style="2"/>
  </cols>
  <sheetData>
    <row r="1" spans="1:9" s="43" customFormat="1" ht="34.5" customHeight="1" x14ac:dyDescent="0.25">
      <c r="A1" s="41" t="s">
        <v>217</v>
      </c>
      <c r="E1" s="73"/>
    </row>
    <row r="2" spans="1:9" s="43" customFormat="1" ht="40.5" customHeight="1" x14ac:dyDescent="0.25">
      <c r="A2" s="43" t="str">
        <f>'Annexure 1'!A2</f>
        <v>List of Creditors as on May 26, 2023</v>
      </c>
      <c r="C2" s="41"/>
      <c r="D2" s="41"/>
      <c r="E2" s="41"/>
      <c r="F2" s="41"/>
      <c r="G2" s="41"/>
    </row>
    <row r="3" spans="1:9" s="43" customFormat="1" ht="39" customHeight="1" x14ac:dyDescent="0.25">
      <c r="A3" s="43" t="s">
        <v>23</v>
      </c>
      <c r="C3" s="41"/>
      <c r="D3" s="41"/>
      <c r="E3" s="41"/>
      <c r="F3" s="41"/>
      <c r="G3" s="41"/>
    </row>
    <row r="4" spans="1:9" s="43" customFormat="1" ht="42.75" customHeight="1" x14ac:dyDescent="0.25">
      <c r="A4" s="43" t="s">
        <v>219</v>
      </c>
    </row>
    <row r="5" spans="1:9" s="3" customFormat="1" ht="63.75" customHeight="1" x14ac:dyDescent="0.3">
      <c r="A5" s="47" t="s">
        <v>20</v>
      </c>
      <c r="B5" s="47" t="s">
        <v>17</v>
      </c>
      <c r="C5" s="114" t="s">
        <v>9</v>
      </c>
      <c r="D5" s="114"/>
      <c r="E5" s="114" t="s">
        <v>10</v>
      </c>
      <c r="F5" s="114"/>
      <c r="G5" s="47" t="str">
        <f>'Annexure 1'!G6</f>
        <v>Amount of claim rejected
(Estimated)</v>
      </c>
      <c r="H5" s="47" t="s">
        <v>153</v>
      </c>
      <c r="I5" s="47" t="s">
        <v>11</v>
      </c>
    </row>
    <row r="6" spans="1:9" s="3" customFormat="1" ht="42.75" customHeight="1" x14ac:dyDescent="0.3">
      <c r="A6" s="49"/>
      <c r="B6" s="49" t="s">
        <v>50</v>
      </c>
      <c r="C6" s="49" t="s">
        <v>12</v>
      </c>
      <c r="D6" s="49" t="s">
        <v>13</v>
      </c>
      <c r="E6" s="49" t="s">
        <v>48</v>
      </c>
      <c r="F6" s="49" t="s">
        <v>14</v>
      </c>
      <c r="G6" s="49"/>
      <c r="H6" s="49"/>
      <c r="I6" s="49"/>
    </row>
    <row r="7" spans="1:9" ht="33.75" customHeight="1" x14ac:dyDescent="0.3">
      <c r="A7" s="89"/>
      <c r="B7" s="90"/>
      <c r="C7" s="90"/>
      <c r="D7" s="91"/>
      <c r="E7" s="92"/>
      <c r="F7" s="93"/>
      <c r="G7" s="93"/>
      <c r="H7" s="90"/>
      <c r="I7" s="91"/>
    </row>
    <row r="8" spans="1:9" s="58" customFormat="1" ht="33.75" customHeight="1" x14ac:dyDescent="0.3">
      <c r="A8" s="51">
        <v>1</v>
      </c>
      <c r="B8" s="52" t="s">
        <v>125</v>
      </c>
      <c r="C8" s="53">
        <v>44889</v>
      </c>
      <c r="D8" s="57">
        <v>31878526</v>
      </c>
      <c r="E8" s="57">
        <f>D8</f>
        <v>31878526</v>
      </c>
      <c r="F8" s="101" t="s">
        <v>138</v>
      </c>
      <c r="G8" s="94">
        <f>D8-E8</f>
        <v>0</v>
      </c>
      <c r="H8" s="57">
        <v>0</v>
      </c>
      <c r="I8" s="95" t="s">
        <v>202</v>
      </c>
    </row>
    <row r="9" spans="1:9" s="58" customFormat="1" ht="33.75" customHeight="1" x14ac:dyDescent="0.3">
      <c r="A9" s="51">
        <v>2</v>
      </c>
      <c r="B9" s="52" t="s">
        <v>131</v>
      </c>
      <c r="C9" s="53">
        <v>44795</v>
      </c>
      <c r="D9" s="57">
        <v>20661</v>
      </c>
      <c r="E9" s="57">
        <f>D9</f>
        <v>20661</v>
      </c>
      <c r="F9" s="101" t="s">
        <v>138</v>
      </c>
      <c r="G9" s="94">
        <f t="shared" ref="G9" si="0">D9-E9</f>
        <v>0</v>
      </c>
      <c r="H9" s="57">
        <f t="shared" ref="H9:H10" si="1">D9-E9</f>
        <v>0</v>
      </c>
      <c r="I9" s="95" t="s">
        <v>19</v>
      </c>
    </row>
    <row r="10" spans="1:9" s="58" customFormat="1" ht="33.75" customHeight="1" x14ac:dyDescent="0.3">
      <c r="A10" s="51">
        <v>3</v>
      </c>
      <c r="B10" s="52" t="s">
        <v>213</v>
      </c>
      <c r="C10" s="53">
        <v>44911</v>
      </c>
      <c r="D10" s="57">
        <v>102334</v>
      </c>
      <c r="E10" s="57">
        <f>D10</f>
        <v>102334</v>
      </c>
      <c r="F10" s="101" t="s">
        <v>138</v>
      </c>
      <c r="G10" s="94">
        <f>D10-E10</f>
        <v>0</v>
      </c>
      <c r="H10" s="57">
        <f t="shared" si="1"/>
        <v>0</v>
      </c>
      <c r="I10" s="95" t="s">
        <v>19</v>
      </c>
    </row>
    <row r="11" spans="1:9" s="25" customFormat="1" ht="27" customHeight="1" x14ac:dyDescent="0.25">
      <c r="A11" s="98"/>
      <c r="B11" s="98"/>
      <c r="C11" s="98"/>
      <c r="D11" s="99">
        <f>SUM(D7:D10)</f>
        <v>32001521</v>
      </c>
      <c r="E11" s="99">
        <f>SUM(E7:E10)</f>
        <v>32001521</v>
      </c>
      <c r="F11" s="99"/>
      <c r="G11" s="99">
        <f>SUM(G7:G10)</f>
        <v>0</v>
      </c>
      <c r="H11" s="99">
        <f>SUM(H7:H10)</f>
        <v>0</v>
      </c>
      <c r="I11" s="98"/>
    </row>
    <row r="13" spans="1:9" x14ac:dyDescent="0.3">
      <c r="E13" s="5"/>
    </row>
    <row r="14" spans="1:9" x14ac:dyDescent="0.3">
      <c r="E14" s="5"/>
    </row>
  </sheetData>
  <mergeCells count="2">
    <mergeCell ref="C5:D5"/>
    <mergeCell ref="E5:F5"/>
  </mergeCells>
  <pageMargins left="0.7" right="0.7" top="0.75" bottom="0.75" header="0.3" footer="0.3"/>
  <pageSetup paperSize="9" scale="4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70F5B-039C-4DC2-A386-22F0DF54EE11}">
  <dimension ref="A1:I17"/>
  <sheetViews>
    <sheetView showGridLines="0" view="pageBreakPreview" zoomScale="90" zoomScaleNormal="100" zoomScaleSheetLayoutView="90" workbookViewId="0">
      <selection activeCell="B8" sqref="B8"/>
    </sheetView>
  </sheetViews>
  <sheetFormatPr defaultRowHeight="15" x14ac:dyDescent="0.3"/>
  <cols>
    <col min="1" max="1" width="9.140625" style="2"/>
    <col min="2" max="2" width="32" style="2" customWidth="1"/>
    <col min="3" max="3" width="13.7109375" style="2" customWidth="1"/>
    <col min="4" max="4" width="18.42578125" style="2" bestFit="1" customWidth="1"/>
    <col min="5" max="5" width="18.140625" style="2" customWidth="1"/>
    <col min="6" max="7" width="18.85546875" style="2" customWidth="1"/>
    <col min="8" max="8" width="24.28515625" style="2" customWidth="1"/>
    <col min="9" max="9" width="86.85546875" style="2" customWidth="1"/>
    <col min="10" max="16384" width="9.140625" style="2"/>
  </cols>
  <sheetData>
    <row r="1" spans="1:9" s="43" customFormat="1" ht="34.5" customHeight="1" x14ac:dyDescent="0.25">
      <c r="A1" s="41" t="s">
        <v>217</v>
      </c>
      <c r="E1" s="73"/>
    </row>
    <row r="2" spans="1:9" s="43" customFormat="1" ht="40.5" customHeight="1" x14ac:dyDescent="0.25">
      <c r="A2" s="43" t="str">
        <f>'Annexure 1'!A2</f>
        <v>List of Creditors as on May 26, 2023</v>
      </c>
      <c r="C2" s="41"/>
      <c r="D2" s="41"/>
      <c r="E2" s="41"/>
      <c r="F2" s="41"/>
      <c r="G2" s="41"/>
    </row>
    <row r="3" spans="1:9" s="43" customFormat="1" ht="39" customHeight="1" x14ac:dyDescent="0.25">
      <c r="A3" s="43" t="s">
        <v>23</v>
      </c>
      <c r="C3" s="41"/>
      <c r="D3" s="41"/>
      <c r="E3" s="41"/>
      <c r="F3" s="41"/>
      <c r="G3" s="41"/>
    </row>
    <row r="4" spans="1:9" s="43" customFormat="1" ht="42.75" customHeight="1" x14ac:dyDescent="0.25">
      <c r="A4" s="43" t="s">
        <v>222</v>
      </c>
    </row>
    <row r="5" spans="1:9" s="3" customFormat="1" ht="63.75" customHeight="1" x14ac:dyDescent="0.3">
      <c r="A5" s="8" t="s">
        <v>20</v>
      </c>
      <c r="B5" s="8" t="s">
        <v>17</v>
      </c>
      <c r="C5" s="117" t="s">
        <v>9</v>
      </c>
      <c r="D5" s="117"/>
      <c r="E5" s="117" t="s">
        <v>10</v>
      </c>
      <c r="F5" s="117"/>
      <c r="G5" s="8" t="str">
        <f>'Annexure 1'!G6</f>
        <v>Amount of claim rejected
(Estimated)</v>
      </c>
      <c r="H5" s="8" t="s">
        <v>243</v>
      </c>
      <c r="I5" s="8" t="s">
        <v>11</v>
      </c>
    </row>
    <row r="6" spans="1:9" s="3" customFormat="1" ht="42.75" customHeight="1" x14ac:dyDescent="0.3">
      <c r="A6" s="8"/>
      <c r="B6" s="8" t="s">
        <v>50</v>
      </c>
      <c r="C6" s="8" t="s">
        <v>12</v>
      </c>
      <c r="D6" s="8" t="s">
        <v>13</v>
      </c>
      <c r="E6" s="8" t="s">
        <v>48</v>
      </c>
      <c r="F6" s="8" t="s">
        <v>14</v>
      </c>
      <c r="G6" s="8"/>
      <c r="H6" s="8"/>
      <c r="I6" s="8"/>
    </row>
    <row r="7" spans="1:9" ht="33.75" customHeight="1" x14ac:dyDescent="0.3">
      <c r="A7" s="103"/>
      <c r="B7" s="104"/>
      <c r="C7" s="104"/>
      <c r="D7" s="105"/>
      <c r="E7" s="106"/>
      <c r="F7" s="107"/>
      <c r="G7" s="107"/>
      <c r="H7" s="104"/>
      <c r="I7" s="105"/>
    </row>
    <row r="8" spans="1:9" ht="62.25" customHeight="1" x14ac:dyDescent="0.3">
      <c r="A8" s="51">
        <v>1</v>
      </c>
      <c r="B8" s="52" t="s">
        <v>223</v>
      </c>
      <c r="C8" s="53">
        <v>44768</v>
      </c>
      <c r="D8" s="57">
        <v>267159417</v>
      </c>
      <c r="E8" s="57">
        <v>90693396</v>
      </c>
      <c r="F8" s="102" t="s">
        <v>229</v>
      </c>
      <c r="G8" s="57">
        <v>0</v>
      </c>
      <c r="H8" s="57">
        <f>D8-E8</f>
        <v>176466021</v>
      </c>
      <c r="I8" s="51" t="s">
        <v>237</v>
      </c>
    </row>
    <row r="9" spans="1:9" ht="57.75" customHeight="1" x14ac:dyDescent="0.3">
      <c r="A9" s="51">
        <v>2</v>
      </c>
      <c r="B9" s="52" t="s">
        <v>224</v>
      </c>
      <c r="C9" s="53">
        <v>44768</v>
      </c>
      <c r="D9" s="57">
        <v>36374627</v>
      </c>
      <c r="E9" s="57">
        <v>12348202</v>
      </c>
      <c r="F9" s="102" t="s">
        <v>229</v>
      </c>
      <c r="G9" s="57">
        <v>0</v>
      </c>
      <c r="H9" s="57">
        <f t="shared" ref="H9:H13" si="0">D9-E9</f>
        <v>24026425</v>
      </c>
      <c r="I9" s="51" t="s">
        <v>237</v>
      </c>
    </row>
    <row r="10" spans="1:9" ht="75" customHeight="1" x14ac:dyDescent="0.3">
      <c r="A10" s="51">
        <v>3</v>
      </c>
      <c r="B10" s="52" t="s">
        <v>225</v>
      </c>
      <c r="C10" s="53">
        <v>44768</v>
      </c>
      <c r="D10" s="57">
        <v>187854102</v>
      </c>
      <c r="E10" s="57">
        <v>63771387</v>
      </c>
      <c r="F10" s="102" t="s">
        <v>229</v>
      </c>
      <c r="G10" s="57">
        <v>0</v>
      </c>
      <c r="H10" s="57">
        <f t="shared" si="0"/>
        <v>124082715</v>
      </c>
      <c r="I10" s="51" t="s">
        <v>237</v>
      </c>
    </row>
    <row r="11" spans="1:9" s="58" customFormat="1" ht="60.75" customHeight="1" x14ac:dyDescent="0.3">
      <c r="A11" s="51">
        <v>4</v>
      </c>
      <c r="B11" s="52" t="s">
        <v>226</v>
      </c>
      <c r="C11" s="53">
        <v>44768</v>
      </c>
      <c r="D11" s="57">
        <v>115679941</v>
      </c>
      <c r="E11" s="57">
        <v>39270211</v>
      </c>
      <c r="F11" s="102" t="s">
        <v>229</v>
      </c>
      <c r="G11" s="57">
        <v>0</v>
      </c>
      <c r="H11" s="57">
        <f t="shared" si="0"/>
        <v>76409730</v>
      </c>
      <c r="I11" s="51" t="s">
        <v>237</v>
      </c>
    </row>
    <row r="12" spans="1:9" s="58" customFormat="1" ht="51" customHeight="1" x14ac:dyDescent="0.3">
      <c r="A12" s="51">
        <v>5</v>
      </c>
      <c r="B12" s="52" t="s">
        <v>227</v>
      </c>
      <c r="C12" s="53">
        <v>44768</v>
      </c>
      <c r="D12" s="57">
        <v>372200139</v>
      </c>
      <c r="E12" s="57">
        <v>126351881</v>
      </c>
      <c r="F12" s="102" t="s">
        <v>229</v>
      </c>
      <c r="G12" s="57">
        <v>0</v>
      </c>
      <c r="H12" s="57">
        <f t="shared" si="0"/>
        <v>245848258</v>
      </c>
      <c r="I12" s="51" t="s">
        <v>237</v>
      </c>
    </row>
    <row r="13" spans="1:9" s="58" customFormat="1" ht="55.5" customHeight="1" x14ac:dyDescent="0.3">
      <c r="A13" s="51">
        <v>6</v>
      </c>
      <c r="B13" s="52" t="s">
        <v>228</v>
      </c>
      <c r="C13" s="53">
        <v>44768</v>
      </c>
      <c r="D13" s="57">
        <v>714079409</v>
      </c>
      <c r="E13" s="57">
        <v>242410647</v>
      </c>
      <c r="F13" s="102" t="s">
        <v>229</v>
      </c>
      <c r="G13" s="57">
        <v>0</v>
      </c>
      <c r="H13" s="57">
        <f t="shared" si="0"/>
        <v>471668762</v>
      </c>
      <c r="I13" s="51" t="s">
        <v>237</v>
      </c>
    </row>
    <row r="14" spans="1:9" s="25" customFormat="1" ht="27" customHeight="1" x14ac:dyDescent="0.25">
      <c r="A14" s="98"/>
      <c r="B14" s="98"/>
      <c r="C14" s="98"/>
      <c r="D14" s="99">
        <f>SUM(D7:D13)</f>
        <v>1693347635</v>
      </c>
      <c r="E14" s="99">
        <f>SUM(E7:E13)</f>
        <v>574845724</v>
      </c>
      <c r="F14" s="99"/>
      <c r="G14" s="99">
        <f>SUM(G7:G13)</f>
        <v>0</v>
      </c>
      <c r="H14" s="99">
        <f>SUM(H7:H13)</f>
        <v>1118501911</v>
      </c>
      <c r="I14" s="98"/>
    </row>
    <row r="16" spans="1:9" x14ac:dyDescent="0.3">
      <c r="E16" s="5"/>
    </row>
    <row r="17" spans="5:5" x14ac:dyDescent="0.3">
      <c r="E17" s="5"/>
    </row>
  </sheetData>
  <mergeCells count="2">
    <mergeCell ref="C5:D5"/>
    <mergeCell ref="E5:F5"/>
  </mergeCells>
  <pageMargins left="0.7" right="0.7" top="0.75" bottom="0.75" header="0.3" footer="0.3"/>
  <pageSetup paperSize="9"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Main Summary</vt:lpstr>
      <vt:lpstr>Annexure 1</vt:lpstr>
      <vt:lpstr>Annexure 2</vt:lpstr>
      <vt:lpstr>Annexure 3</vt:lpstr>
      <vt:lpstr>Annexure 4</vt:lpstr>
      <vt:lpstr>Annexure 5</vt:lpstr>
      <vt:lpstr>Annexure 6</vt:lpstr>
      <vt:lpstr>Annexure 7</vt:lpstr>
      <vt:lpstr>'Annexure 1'!Print_Area</vt:lpstr>
      <vt:lpstr>'Annexure 2'!Print_Area</vt:lpstr>
      <vt:lpstr>'Annexure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Chandan</dc:creator>
  <cp:lastModifiedBy>Viral Doshi</cp:lastModifiedBy>
  <cp:lastPrinted>2023-06-19T12:18:02Z</cp:lastPrinted>
  <dcterms:created xsi:type="dcterms:W3CDTF">2022-05-14T13:01:44Z</dcterms:created>
  <dcterms:modified xsi:type="dcterms:W3CDTF">2023-06-19T12:23:11Z</dcterms:modified>
</cp:coreProperties>
</file>